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065" windowHeight="12525"/>
  </bookViews>
  <sheets>
    <sheet name="D.1.4.e -Kuchyně" sheetId="9" r:id="rId1"/>
  </sheets>
  <externalReferences>
    <externalReference r:id="rId2"/>
  </externalReferences>
  <definedNames>
    <definedName name="_xlnm.Print_Titles" localSheetId="0">'D.1.4.e -Kuchyně'!$117:$117</definedName>
    <definedName name="_xlnm.Print_Area" localSheetId="0">'D.1.4.e -Kuchyně'!$C$4:$Q$70,'D.1.4.e -Kuchyně'!$C$76:$Q$101,'D.1.4.e -Kuchyně'!$C$107:$Q$177</definedName>
  </definedNames>
  <calcPr calcId="145621"/>
</workbook>
</file>

<file path=xl/calcChain.xml><?xml version="1.0" encoding="utf-8"?>
<calcChain xmlns="http://schemas.openxmlformats.org/spreadsheetml/2006/main">
  <c r="F6" i="9" l="1"/>
  <c r="F109" i="9" s="1"/>
  <c r="O9" i="9"/>
  <c r="O11" i="9"/>
  <c r="E12" i="9"/>
  <c r="F114" i="9" s="1"/>
  <c r="O12" i="9"/>
  <c r="O14" i="9"/>
  <c r="E15" i="9"/>
  <c r="O15" i="9"/>
  <c r="O17" i="9"/>
  <c r="E18" i="9"/>
  <c r="M83" i="9" s="1"/>
  <c r="O18" i="9"/>
  <c r="O20" i="9"/>
  <c r="E21" i="9"/>
  <c r="M84" i="9" s="1"/>
  <c r="O21" i="9"/>
  <c r="M28" i="9"/>
  <c r="F79" i="9"/>
  <c r="F81" i="9"/>
  <c r="M81" i="9"/>
  <c r="F84" i="9"/>
  <c r="F110" i="9"/>
  <c r="F112" i="9"/>
  <c r="M112" i="9"/>
  <c r="M114" i="9"/>
  <c r="F115" i="9"/>
  <c r="W120" i="9"/>
  <c r="W121" i="9"/>
  <c r="Y121" i="9"/>
  <c r="Y120" i="9" s="1"/>
  <c r="AA121" i="9"/>
  <c r="AA120" i="9" s="1"/>
  <c r="BE121" i="9"/>
  <c r="BF121" i="9"/>
  <c r="BG121" i="9"/>
  <c r="BH121" i="9"/>
  <c r="BI121" i="9"/>
  <c r="BK121" i="9"/>
  <c r="BK120" i="9" s="1"/>
  <c r="W123" i="9"/>
  <c r="Y123" i="9"/>
  <c r="AA123" i="9"/>
  <c r="BE123" i="9"/>
  <c r="BF123" i="9"/>
  <c r="BG123" i="9"/>
  <c r="BH123" i="9"/>
  <c r="BI123" i="9"/>
  <c r="BK123" i="9"/>
  <c r="W124" i="9"/>
  <c r="Y124" i="9"/>
  <c r="Y122" i="9" s="1"/>
  <c r="AA124" i="9"/>
  <c r="BE124" i="9"/>
  <c r="BF124" i="9"/>
  <c r="BG124" i="9"/>
  <c r="BH124" i="9"/>
  <c r="BI124" i="9"/>
  <c r="BK124" i="9"/>
  <c r="W125" i="9"/>
  <c r="Y125" i="9"/>
  <c r="AA125" i="9"/>
  <c r="BE125" i="9"/>
  <c r="BF125" i="9"/>
  <c r="BG125" i="9"/>
  <c r="BH125" i="9"/>
  <c r="BI125" i="9"/>
  <c r="BK125" i="9"/>
  <c r="W127" i="9"/>
  <c r="W126" i="9" s="1"/>
  <c r="Y127" i="9"/>
  <c r="AA127" i="9"/>
  <c r="AA126" i="9" s="1"/>
  <c r="BE127" i="9"/>
  <c r="BF127" i="9"/>
  <c r="BG127" i="9"/>
  <c r="BH127" i="9"/>
  <c r="BI127" i="9"/>
  <c r="BK127" i="9"/>
  <c r="W128" i="9"/>
  <c r="Y128" i="9"/>
  <c r="AA128" i="9"/>
  <c r="BE128" i="9"/>
  <c r="BF128" i="9"/>
  <c r="BG128" i="9"/>
  <c r="BH128" i="9"/>
  <c r="BI128" i="9"/>
  <c r="BK128" i="9"/>
  <c r="W130" i="9"/>
  <c r="Y130" i="9"/>
  <c r="AA130" i="9"/>
  <c r="BE130" i="9"/>
  <c r="BF130" i="9"/>
  <c r="BG130" i="9"/>
  <c r="BH130" i="9"/>
  <c r="BI130" i="9"/>
  <c r="BK130" i="9"/>
  <c r="W131" i="9"/>
  <c r="Y131" i="9"/>
  <c r="Y129" i="9" s="1"/>
  <c r="AA131" i="9"/>
  <c r="BE131" i="9"/>
  <c r="BF131" i="9"/>
  <c r="BG131" i="9"/>
  <c r="BH131" i="9"/>
  <c r="BI131" i="9"/>
  <c r="BK131" i="9"/>
  <c r="W132" i="9"/>
  <c r="Y132" i="9"/>
  <c r="AA132" i="9"/>
  <c r="BE132" i="9"/>
  <c r="BF132" i="9"/>
  <c r="BG132" i="9"/>
  <c r="BH132" i="9"/>
  <c r="BI132" i="9"/>
  <c r="BK132" i="9"/>
  <c r="W133" i="9"/>
  <c r="Y133" i="9"/>
  <c r="AA133" i="9"/>
  <c r="BE133" i="9"/>
  <c r="BF133" i="9"/>
  <c r="BG133" i="9"/>
  <c r="BH133" i="9"/>
  <c r="BI133" i="9"/>
  <c r="BK133" i="9"/>
  <c r="W134" i="9"/>
  <c r="Y134" i="9"/>
  <c r="AA134" i="9"/>
  <c r="BE134" i="9"/>
  <c r="BF134" i="9"/>
  <c r="BG134" i="9"/>
  <c r="BH134" i="9"/>
  <c r="BI134" i="9"/>
  <c r="BK134" i="9"/>
  <c r="W135" i="9"/>
  <c r="Y135" i="9"/>
  <c r="AA135" i="9"/>
  <c r="BE135" i="9"/>
  <c r="BF135" i="9"/>
  <c r="BG135" i="9"/>
  <c r="BH135" i="9"/>
  <c r="BI135" i="9"/>
  <c r="BK135" i="9"/>
  <c r="W136" i="9"/>
  <c r="Y136" i="9"/>
  <c r="AA136" i="9"/>
  <c r="BE136" i="9"/>
  <c r="BF136" i="9"/>
  <c r="BG136" i="9"/>
  <c r="BH136" i="9"/>
  <c r="BI136" i="9"/>
  <c r="BK136" i="9"/>
  <c r="W137" i="9"/>
  <c r="Y137" i="9"/>
  <c r="AA137" i="9"/>
  <c r="BE137" i="9"/>
  <c r="BF137" i="9"/>
  <c r="BG137" i="9"/>
  <c r="BH137" i="9"/>
  <c r="BI137" i="9"/>
  <c r="BK137" i="9"/>
  <c r="W138" i="9"/>
  <c r="Y138" i="9"/>
  <c r="AA138" i="9"/>
  <c r="BE138" i="9"/>
  <c r="BF138" i="9"/>
  <c r="BG138" i="9"/>
  <c r="BH138" i="9"/>
  <c r="BI138" i="9"/>
  <c r="BK138" i="9"/>
  <c r="W140" i="9"/>
  <c r="Y140" i="9"/>
  <c r="AA140" i="9"/>
  <c r="AA139" i="9" s="1"/>
  <c r="BE140" i="9"/>
  <c r="BF140" i="9"/>
  <c r="BG140" i="9"/>
  <c r="BH140" i="9"/>
  <c r="BI140" i="9"/>
  <c r="BK140" i="9"/>
  <c r="W141" i="9"/>
  <c r="Y141" i="9"/>
  <c r="AA141" i="9"/>
  <c r="BE141" i="9"/>
  <c r="BF141" i="9"/>
  <c r="BG141" i="9"/>
  <c r="BH141" i="9"/>
  <c r="BI141" i="9"/>
  <c r="BK141" i="9"/>
  <c r="W142" i="9"/>
  <c r="Y142" i="9"/>
  <c r="AA142" i="9"/>
  <c r="BE142" i="9"/>
  <c r="BF142" i="9"/>
  <c r="BG142" i="9"/>
  <c r="BH142" i="9"/>
  <c r="BI142" i="9"/>
  <c r="BK142" i="9"/>
  <c r="W143" i="9"/>
  <c r="Y143" i="9"/>
  <c r="AA143" i="9"/>
  <c r="BE143" i="9"/>
  <c r="BF143" i="9"/>
  <c r="BG143" i="9"/>
  <c r="BH143" i="9"/>
  <c r="BI143" i="9"/>
  <c r="BK143" i="9"/>
  <c r="W144" i="9"/>
  <c r="Y144" i="9"/>
  <c r="AA144" i="9"/>
  <c r="BE144" i="9"/>
  <c r="BF144" i="9"/>
  <c r="BG144" i="9"/>
  <c r="BH144" i="9"/>
  <c r="BI144" i="9"/>
  <c r="BK144" i="9"/>
  <c r="W145" i="9"/>
  <c r="Y145" i="9"/>
  <c r="AA145" i="9"/>
  <c r="BE145" i="9"/>
  <c r="BF145" i="9"/>
  <c r="BG145" i="9"/>
  <c r="BH145" i="9"/>
  <c r="BI145" i="9"/>
  <c r="BK145" i="9"/>
  <c r="W146" i="9"/>
  <c r="Y146" i="9"/>
  <c r="AA146" i="9"/>
  <c r="BE146" i="9"/>
  <c r="BF146" i="9"/>
  <c r="BG146" i="9"/>
  <c r="BH146" i="9"/>
  <c r="BI146" i="9"/>
  <c r="BK146" i="9"/>
  <c r="W147" i="9"/>
  <c r="Y147" i="9"/>
  <c r="AA147" i="9"/>
  <c r="BE147" i="9"/>
  <c r="BF147" i="9"/>
  <c r="BG147" i="9"/>
  <c r="BH147" i="9"/>
  <c r="BI147" i="9"/>
  <c r="BK147" i="9"/>
  <c r="W148" i="9"/>
  <c r="Y148" i="9"/>
  <c r="AA148" i="9"/>
  <c r="BE148" i="9"/>
  <c r="BF148" i="9"/>
  <c r="BG148" i="9"/>
  <c r="BH148" i="9"/>
  <c r="BI148" i="9"/>
  <c r="BK148" i="9"/>
  <c r="W149" i="9"/>
  <c r="Y149" i="9"/>
  <c r="AA149" i="9"/>
  <c r="BE149" i="9"/>
  <c r="BF149" i="9"/>
  <c r="BG149" i="9"/>
  <c r="BH149" i="9"/>
  <c r="BI149" i="9"/>
  <c r="BK149" i="9"/>
  <c r="W150" i="9"/>
  <c r="Y150" i="9"/>
  <c r="AA150" i="9"/>
  <c r="BE150" i="9"/>
  <c r="BF150" i="9"/>
  <c r="BG150" i="9"/>
  <c r="BH150" i="9"/>
  <c r="BI150" i="9"/>
  <c r="BK150" i="9"/>
  <c r="W151" i="9"/>
  <c r="Y151" i="9"/>
  <c r="AA151" i="9"/>
  <c r="BE151" i="9"/>
  <c r="BF151" i="9"/>
  <c r="BG151" i="9"/>
  <c r="BH151" i="9"/>
  <c r="BI151" i="9"/>
  <c r="BK151" i="9"/>
  <c r="W152" i="9"/>
  <c r="Y152" i="9"/>
  <c r="AA152" i="9"/>
  <c r="BE152" i="9"/>
  <c r="BF152" i="9"/>
  <c r="BG152" i="9"/>
  <c r="BH152" i="9"/>
  <c r="BI152" i="9"/>
  <c r="BK152" i="9"/>
  <c r="W153" i="9"/>
  <c r="Y153" i="9"/>
  <c r="AA153" i="9"/>
  <c r="BE153" i="9"/>
  <c r="BF153" i="9"/>
  <c r="BG153" i="9"/>
  <c r="BH153" i="9"/>
  <c r="BI153" i="9"/>
  <c r="BK153" i="9"/>
  <c r="W154" i="9"/>
  <c r="Y154" i="9"/>
  <c r="AA154" i="9"/>
  <c r="BE154" i="9"/>
  <c r="BF154" i="9"/>
  <c r="BG154" i="9"/>
  <c r="BH154" i="9"/>
  <c r="BI154" i="9"/>
  <c r="BK154" i="9"/>
  <c r="W155" i="9"/>
  <c r="Y155" i="9"/>
  <c r="AA155" i="9"/>
  <c r="BE155" i="9"/>
  <c r="BF155" i="9"/>
  <c r="BG155" i="9"/>
  <c r="BH155" i="9"/>
  <c r="BI155" i="9"/>
  <c r="BK155" i="9"/>
  <c r="W156" i="9"/>
  <c r="Y156" i="9"/>
  <c r="AA156" i="9"/>
  <c r="BE156" i="9"/>
  <c r="BF156" i="9"/>
  <c r="BG156" i="9"/>
  <c r="BH156" i="9"/>
  <c r="BI156" i="9"/>
  <c r="BK156" i="9"/>
  <c r="W157" i="9"/>
  <c r="Y157" i="9"/>
  <c r="AA157" i="9"/>
  <c r="BE157" i="9"/>
  <c r="BF157" i="9"/>
  <c r="BG157" i="9"/>
  <c r="BH157" i="9"/>
  <c r="BI157" i="9"/>
  <c r="BK157" i="9"/>
  <c r="W159" i="9"/>
  <c r="Y159" i="9"/>
  <c r="AA159" i="9"/>
  <c r="BE159" i="9"/>
  <c r="BF159" i="9"/>
  <c r="BG159" i="9"/>
  <c r="BH159" i="9"/>
  <c r="BI159" i="9"/>
  <c r="BK159" i="9"/>
  <c r="W160" i="9"/>
  <c r="Y160" i="9"/>
  <c r="Y158" i="9" s="1"/>
  <c r="AA160" i="9"/>
  <c r="BE160" i="9"/>
  <c r="BF160" i="9"/>
  <c r="BG160" i="9"/>
  <c r="BH160" i="9"/>
  <c r="BI160" i="9"/>
  <c r="BK160" i="9"/>
  <c r="W161" i="9"/>
  <c r="Y161" i="9"/>
  <c r="AA161" i="9"/>
  <c r="BE161" i="9"/>
  <c r="BF161" i="9"/>
  <c r="BG161" i="9"/>
  <c r="BH161" i="9"/>
  <c r="BI161" i="9"/>
  <c r="BK161" i="9"/>
  <c r="W162" i="9"/>
  <c r="Y162" i="9"/>
  <c r="AA162" i="9"/>
  <c r="BE162" i="9"/>
  <c r="BF162" i="9"/>
  <c r="BG162" i="9"/>
  <c r="BH162" i="9"/>
  <c r="BI162" i="9"/>
  <c r="BK162" i="9"/>
  <c r="W163" i="9"/>
  <c r="Y163" i="9"/>
  <c r="AA163" i="9"/>
  <c r="BE163" i="9"/>
  <c r="BF163" i="9"/>
  <c r="BG163" i="9"/>
  <c r="BH163" i="9"/>
  <c r="BI163" i="9"/>
  <c r="BK163" i="9"/>
  <c r="W164" i="9"/>
  <c r="Y164" i="9"/>
  <c r="AA164" i="9"/>
  <c r="BE164" i="9"/>
  <c r="BF164" i="9"/>
  <c r="BG164" i="9"/>
  <c r="BH164" i="9"/>
  <c r="BI164" i="9"/>
  <c r="BK164" i="9"/>
  <c r="W165" i="9"/>
  <c r="Y165" i="9"/>
  <c r="AA165" i="9"/>
  <c r="BE165" i="9"/>
  <c r="BF165" i="9"/>
  <c r="BG165" i="9"/>
  <c r="BH165" i="9"/>
  <c r="BI165" i="9"/>
  <c r="BK165" i="9"/>
  <c r="W166" i="9"/>
  <c r="Y166" i="9"/>
  <c r="AA166" i="9"/>
  <c r="BE166" i="9"/>
  <c r="BF166" i="9"/>
  <c r="BG166" i="9"/>
  <c r="BH166" i="9"/>
  <c r="BI166" i="9"/>
  <c r="BK166" i="9"/>
  <c r="W169" i="9"/>
  <c r="Y169" i="9"/>
  <c r="AA169" i="9"/>
  <c r="BE169" i="9"/>
  <c r="BF169" i="9"/>
  <c r="BG169" i="9"/>
  <c r="BH169" i="9"/>
  <c r="BI169" i="9"/>
  <c r="BK169" i="9"/>
  <c r="W170" i="9"/>
  <c r="Y170" i="9"/>
  <c r="AA170" i="9"/>
  <c r="BE170" i="9"/>
  <c r="BF170" i="9"/>
  <c r="BG170" i="9"/>
  <c r="BH170" i="9"/>
  <c r="BI170" i="9"/>
  <c r="BK170" i="9"/>
  <c r="W171" i="9"/>
  <c r="Y171" i="9"/>
  <c r="AA171" i="9"/>
  <c r="BE171" i="9"/>
  <c r="BF171" i="9"/>
  <c r="BG171" i="9"/>
  <c r="BH171" i="9"/>
  <c r="BI171" i="9"/>
  <c r="BK171" i="9"/>
  <c r="W172" i="9"/>
  <c r="Y172" i="9"/>
  <c r="AA172" i="9"/>
  <c r="BE172" i="9"/>
  <c r="BF172" i="9"/>
  <c r="BG172" i="9"/>
  <c r="BH172" i="9"/>
  <c r="BI172" i="9"/>
  <c r="BK172" i="9"/>
  <c r="W173" i="9"/>
  <c r="Y173" i="9"/>
  <c r="AA173" i="9"/>
  <c r="BE173" i="9"/>
  <c r="BF173" i="9"/>
  <c r="BG173" i="9"/>
  <c r="BH173" i="9"/>
  <c r="BI173" i="9"/>
  <c r="BK173" i="9"/>
  <c r="W174" i="9"/>
  <c r="Y174" i="9"/>
  <c r="AA174" i="9"/>
  <c r="BE174" i="9"/>
  <c r="BF174" i="9"/>
  <c r="BG174" i="9"/>
  <c r="BH174" i="9"/>
  <c r="BI174" i="9"/>
  <c r="BK174" i="9"/>
  <c r="W175" i="9"/>
  <c r="Y175" i="9"/>
  <c r="AA175" i="9"/>
  <c r="BE175" i="9"/>
  <c r="BF175" i="9"/>
  <c r="BG175" i="9"/>
  <c r="BH175" i="9"/>
  <c r="BI175" i="9"/>
  <c r="BK175" i="9"/>
  <c r="W176" i="9"/>
  <c r="Y176" i="9"/>
  <c r="AA176" i="9"/>
  <c r="BE176" i="9"/>
  <c r="BF176" i="9"/>
  <c r="BG176" i="9"/>
  <c r="BH176" i="9"/>
  <c r="BI176" i="9"/>
  <c r="BK176" i="9"/>
  <c r="W177" i="9"/>
  <c r="Y177" i="9"/>
  <c r="AA177" i="9"/>
  <c r="BE177" i="9"/>
  <c r="BF177" i="9"/>
  <c r="BG177" i="9"/>
  <c r="BH177" i="9"/>
  <c r="BI177" i="9"/>
  <c r="BK177" i="9"/>
  <c r="BK126" i="9" l="1"/>
  <c r="N92" i="9" s="1"/>
  <c r="Y168" i="9"/>
  <c r="Y167" i="9" s="1"/>
  <c r="BK168" i="9"/>
  <c r="AA129" i="9"/>
  <c r="H34" i="9"/>
  <c r="BK139" i="9"/>
  <c r="N94" i="9" s="1"/>
  <c r="W139" i="9"/>
  <c r="H35" i="9"/>
  <c r="AA168" i="9"/>
  <c r="AA167" i="9" s="1"/>
  <c r="AA158" i="9"/>
  <c r="M33" i="9"/>
  <c r="W168" i="9"/>
  <c r="W167" i="9" s="1"/>
  <c r="BK158" i="9"/>
  <c r="N95" i="9" s="1"/>
  <c r="W158" i="9"/>
  <c r="Y139" i="9"/>
  <c r="BK129" i="9"/>
  <c r="N93" i="9" s="1"/>
  <c r="W129" i="9"/>
  <c r="Y126" i="9"/>
  <c r="Y119" i="9" s="1"/>
  <c r="Y118" i="9" s="1"/>
  <c r="AA122" i="9"/>
  <c r="BK122" i="9"/>
  <c r="N91" i="9" s="1"/>
  <c r="H33" i="9"/>
  <c r="W122" i="9"/>
  <c r="W119" i="9" s="1"/>
  <c r="W118" i="9" s="1"/>
  <c r="H36" i="9"/>
  <c r="H32" i="9"/>
  <c r="M115" i="9"/>
  <c r="F78" i="9"/>
  <c r="AA119" i="9"/>
  <c r="AA118" i="9" s="1"/>
  <c r="BK119" i="9"/>
  <c r="N120" i="9"/>
  <c r="N90" i="9" s="1"/>
  <c r="N97" i="9"/>
  <c r="BK167" i="9"/>
  <c r="N96" i="9" s="1"/>
  <c r="M32" i="9"/>
  <c r="F83" i="9"/>
  <c r="BK118" i="9" l="1"/>
  <c r="N118" i="9" s="1"/>
  <c r="N88" i="9" s="1"/>
  <c r="AC88" i="9" s="1"/>
  <c r="N119" i="9"/>
  <c r="N89" i="9" s="1"/>
  <c r="L101" i="9" l="1"/>
  <c r="M27" i="9"/>
  <c r="M30" i="9" s="1"/>
  <c r="L38" i="9" s="1"/>
</calcChain>
</file>

<file path=xl/sharedStrings.xml><?xml version="1.0" encoding="utf-8"?>
<sst xmlns="http://schemas.openxmlformats.org/spreadsheetml/2006/main" count="864" uniqueCount="292">
  <si>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</si>
  <si>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</si>
  <si>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</si>
  <si>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</si>
  <si>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</si>
  <si>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</si>
  <si>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</si>
  <si>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</si>
  <si>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CC-CZ:</t>
  </si>
  <si>
    <t>Místo:</t>
  </si>
  <si>
    <t xml:space="preserve"> </t>
  </si>
  <si>
    <t>Datum:</t>
  </si>
  <si>
    <t>IČ:</t>
  </si>
  <si>
    <t>DIČ:</t>
  </si>
  <si>
    <t>Projektant: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</si>
  <si>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</si>
  <si>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</si>
  <si>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</si>
  <si>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</si>
  <si>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</si>
  <si>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</si>
  <si>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</si>
  <si>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</si>
  <si>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</si>
  <si>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</si>
  <si>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</si>
  <si>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</si>
  <si>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</si>
  <si>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</si>
  <si>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</si>
  <si>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1</t>
  </si>
  <si>
    <t>2</t>
  </si>
  <si>
    <t>Zpět na list:</t>
  </si>
  <si>
    <t>Rekapitulace stavby</t>
  </si>
  <si>
    <t>Cena celkem [CZK]</t>
  </si>
  <si>
    <t>-1</t>
  </si>
  <si>
    <t>PČ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</si>
  <si>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</si>
  <si>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</si>
  <si>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</si>
  <si>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</si>
  <si>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</si>
  <si>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</si>
  <si>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</si>
  <si>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</si>
  <si>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</si>
  <si>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</si>
  <si>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</si>
  <si>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</si>
  <si>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Objekt:</t>
  </si>
  <si>
    <t>PSV - Práce a dodávky PSV</t>
  </si>
  <si>
    <t>M</t>
  </si>
  <si>
    <t>ks</t>
  </si>
  <si>
    <t>32</t>
  </si>
  <si>
    <t>16</t>
  </si>
  <si>
    <t>Projektant</t>
  </si>
  <si>
    <t>Ostatní náklady</t>
  </si>
  <si>
    <t>K</t>
  </si>
  <si>
    <t>kus</t>
  </si>
  <si>
    <t>14</t>
  </si>
  <si>
    <t>m</t>
  </si>
  <si>
    <t>13</t>
  </si>
  <si>
    <t>12</t>
  </si>
  <si>
    <t>11</t>
  </si>
  <si>
    <t>10</t>
  </si>
  <si>
    <t>8</t>
  </si>
  <si>
    <t>4</t>
  </si>
  <si>
    <t>3</t>
  </si>
  <si>
    <t>hod</t>
  </si>
  <si>
    <t>t</t>
  </si>
  <si>
    <t>55</t>
  </si>
  <si>
    <t>-540059207</t>
  </si>
  <si>
    <t>Montáž měděných kabelů YY, CSOA, CY, CYA, CYY, 1 kV 1x120 mm2 uložených volně</t>
  </si>
  <si>
    <t>210810141</t>
  </si>
  <si>
    <t>64</t>
  </si>
  <si>
    <t>-802237023</t>
  </si>
  <si>
    <t>Montáž kabel Al plný nebo laněný kulatý žíla 3x150+70 až 240+120 mm2 uložený volně (AYKY)</t>
  </si>
  <si>
    <t>741123233</t>
  </si>
  <si>
    <t>53</t>
  </si>
  <si>
    <t>545886335</t>
  </si>
  <si>
    <t>Montáž kabel Cu plný kulatý žíla 5x1,5 až 2,5 mm2 uložený volně (CYKY)</t>
  </si>
  <si>
    <t>741122231</t>
  </si>
  <si>
    <t>59</t>
  </si>
  <si>
    <t>-1900450578</t>
  </si>
  <si>
    <t>Montáž kabel Cu plný kulatý žíla 3x50+35 až 95+50 mm2 uložený pevně (CYKY)</t>
  </si>
  <si>
    <t>741122632</t>
  </si>
  <si>
    <t>62</t>
  </si>
  <si>
    <t>-1615187701</t>
  </si>
  <si>
    <t>Montáž kabel Cu plný kulatý žíla 3x35+25 mm2, 4x35 mm2 uložený volně (CYKY)</t>
  </si>
  <si>
    <t>741122225</t>
  </si>
  <si>
    <t>61</t>
  </si>
  <si>
    <t>1546662579</t>
  </si>
  <si>
    <t>Montáž kabel Cu plný kulatý žíla 4x16 až 25 mm2 uložený volně (CYKY)</t>
  </si>
  <si>
    <t>741122223</t>
  </si>
  <si>
    <t>57</t>
  </si>
  <si>
    <t>148322479</t>
  </si>
  <si>
    <t>Montáž kabel Cu plný kulatý žíla 4x10 mm2 uložený volně (CYKY)</t>
  </si>
  <si>
    <t>741122222</t>
  </si>
  <si>
    <t>56</t>
  </si>
  <si>
    <t>1575035644</t>
  </si>
  <si>
    <t>Montáž kabel Cu plný kulatý žíla 4x1,5 až 4 mm2 uložený volně (CYKY)</t>
  </si>
  <si>
    <t>741122219</t>
  </si>
  <si>
    <t>241891157</t>
  </si>
  <si>
    <t>Montáž kabel Cu plný kulatý žíla 3x1,5 až 6 mm2 uložený volně (CYKY)</t>
  </si>
  <si>
    <t>741122211</t>
  </si>
  <si>
    <t>54</t>
  </si>
  <si>
    <t xml:space="preserve">    741 - Elektroinstalace - silnoproud</t>
  </si>
  <si>
    <t>-1348702300</t>
  </si>
  <si>
    <t>Demontáže</t>
  </si>
  <si>
    <t>Pol37</t>
  </si>
  <si>
    <t>37</t>
  </si>
  <si>
    <t>803930223</t>
  </si>
  <si>
    <t>Ekologická likvidace obalových materiálů a odpadu</t>
  </si>
  <si>
    <t>Pol36</t>
  </si>
  <si>
    <t>36</t>
  </si>
  <si>
    <t>-1492112650</t>
  </si>
  <si>
    <t>km</t>
  </si>
  <si>
    <t>Doprava, přesun materiálu</t>
  </si>
  <si>
    <t>Pol35</t>
  </si>
  <si>
    <t>35</t>
  </si>
  <si>
    <t>-2098019063</t>
  </si>
  <si>
    <t>Komplexní zkoušky</t>
  </si>
  <si>
    <t>Pol34</t>
  </si>
  <si>
    <t>34</t>
  </si>
  <si>
    <t>-201086308</t>
  </si>
  <si>
    <t>Zprovoznění, oživení</t>
  </si>
  <si>
    <t>Pol33</t>
  </si>
  <si>
    <t>33</t>
  </si>
  <si>
    <t>-59285417</t>
  </si>
  <si>
    <t>Revize elektro vč revizní zprávy</t>
  </si>
  <si>
    <t>Pol32</t>
  </si>
  <si>
    <t>-1283738133</t>
  </si>
  <si>
    <t>Dokumentace skutečného provedení stavby</t>
  </si>
  <si>
    <t>Pol31</t>
  </si>
  <si>
    <t>31</t>
  </si>
  <si>
    <t>871330942</t>
  </si>
  <si>
    <t>Dokumentace pro výrobu rozvaděč 1RH1</t>
  </si>
  <si>
    <t>Pol30</t>
  </si>
  <si>
    <t>30</t>
  </si>
  <si>
    <t xml:space="preserve">    D7 - Ostatní</t>
  </si>
  <si>
    <t>1373915323</t>
  </si>
  <si>
    <t>trubka elektroinstalační ohebná LPFLEX z PVC (EN) 2350</t>
  </si>
  <si>
    <t>345710760</t>
  </si>
  <si>
    <t>52</t>
  </si>
  <si>
    <t>231571382</t>
  </si>
  <si>
    <t>Trubka ohebná PVC P35, vč mont.prvků a montáže</t>
  </si>
  <si>
    <t>Pol93</t>
  </si>
  <si>
    <t>29</t>
  </si>
  <si>
    <t>-239712138</t>
  </si>
  <si>
    <t>Kovový kabelový žlab drátěnný min.50x50 mm, , vč.konstrukčních dílů na zeď a montáže</t>
  </si>
  <si>
    <t>Pol125</t>
  </si>
  <si>
    <t>28</t>
  </si>
  <si>
    <t>-1148818340</t>
  </si>
  <si>
    <t>Kovový kabelový žlab drátěnný min.150x50 mm, , vč.konstrukčních dílů na zeď a montáže</t>
  </si>
  <si>
    <t>Pol124</t>
  </si>
  <si>
    <t>27</t>
  </si>
  <si>
    <t>-183286942</t>
  </si>
  <si>
    <t>Kovový kabelový žlab drátěnný min.250x100 mm, , vč.konstrukčních dílů na zeď a montáže</t>
  </si>
  <si>
    <t>Pol123</t>
  </si>
  <si>
    <t>26</t>
  </si>
  <si>
    <t>1432445305</t>
  </si>
  <si>
    <t>Kovový kabelový žlab drátěnný min.500x100 mm, , vč.konstrukčních dílů na zeď a montáže</t>
  </si>
  <si>
    <t>Pol122</t>
  </si>
  <si>
    <t>51</t>
  </si>
  <si>
    <t>-616951252</t>
  </si>
  <si>
    <t>vodič silový s Cu jádrem CYA H07 V-K 16 mm2</t>
  </si>
  <si>
    <t>341421590</t>
  </si>
  <si>
    <t>63</t>
  </si>
  <si>
    <t>-834014750</t>
  </si>
  <si>
    <t>128</t>
  </si>
  <si>
    <t>kabel silový s Cu jádrem CYKY 5x2,5 mm2</t>
  </si>
  <si>
    <t>341110940</t>
  </si>
  <si>
    <t>25</t>
  </si>
  <si>
    <t>-211416819</t>
  </si>
  <si>
    <t>kabel silový s Cu jádrem CYKY 5x1,5 mm2</t>
  </si>
  <si>
    <t>341110900</t>
  </si>
  <si>
    <t>49</t>
  </si>
  <si>
    <t>-1964291209</t>
  </si>
  <si>
    <t>kabel silový s Cu jádrem 1-CYKY 3x35+25 mm2</t>
  </si>
  <si>
    <t>341116310</t>
  </si>
  <si>
    <t>50</t>
  </si>
  <si>
    <t>-523901148</t>
  </si>
  <si>
    <t>kabel silový s Cu jádrem CYKY 4x16 mm2</t>
  </si>
  <si>
    <t>341110800</t>
  </si>
  <si>
    <t>23</t>
  </si>
  <si>
    <t>1257731049</t>
  </si>
  <si>
    <t>kabel silový s Cu jádrem CYKY 4x6 mm2</t>
  </si>
  <si>
    <t>341110720</t>
  </si>
  <si>
    <t>48</t>
  </si>
  <si>
    <t>-965792352</t>
  </si>
  <si>
    <t>kabel silový s Cu jádrem CYKY 4x4 mm2</t>
  </si>
  <si>
    <t>341110680</t>
  </si>
  <si>
    <t>47</t>
  </si>
  <si>
    <t>-437104565</t>
  </si>
  <si>
    <t>kabel silový s Cu jádrem CYKY 4x2,5 mm2</t>
  </si>
  <si>
    <t>341110640</t>
  </si>
  <si>
    <t>22</t>
  </si>
  <si>
    <t>1223540091</t>
  </si>
  <si>
    <t>kabel silový s Cu jádrem CYKY 3x2,5 mm2</t>
  </si>
  <si>
    <t>341110360</t>
  </si>
  <si>
    <t>-6076752</t>
  </si>
  <si>
    <t>kabel silový s Cu jádrem CYKY 3x1,5 mm2</t>
  </si>
  <si>
    <t>341110300</t>
  </si>
  <si>
    <t>20</t>
  </si>
  <si>
    <t>-1072429900</t>
  </si>
  <si>
    <t>kabel silový s Cu jádrem 1-CYKY 3x95+50 mm2</t>
  </si>
  <si>
    <t>341116490</t>
  </si>
  <si>
    <t>46</t>
  </si>
  <si>
    <t>1362905801</t>
  </si>
  <si>
    <t>kabel silový s Al jádrem 1-AYKY 3x240+120 mm2</t>
  </si>
  <si>
    <t>341132410</t>
  </si>
  <si>
    <t>45</t>
  </si>
  <si>
    <t xml:space="preserve">    D6 - Montážní a úložný materiál</t>
  </si>
  <si>
    <t>1924996515</t>
  </si>
  <si>
    <t>Montáž svorek hromosvodných typu ST, SJ, SK, SZ, SR 01, 02 se 3 a více šrouby</t>
  </si>
  <si>
    <t>210220302</t>
  </si>
  <si>
    <t>18</t>
  </si>
  <si>
    <t>1754547519</t>
  </si>
  <si>
    <t>Montáž uzemňovacího vedení vodičů FeZn pomocí svorek na povrchu páskou do 120 mm2</t>
  </si>
  <si>
    <t>210220001</t>
  </si>
  <si>
    <t>17</t>
  </si>
  <si>
    <t>512503254</t>
  </si>
  <si>
    <t>svorka zkušební SZ pro lano D6-12 mm   FeZn</t>
  </si>
  <si>
    <t>354419250</t>
  </si>
  <si>
    <t>-1129250604</t>
  </si>
  <si>
    <t>svorka křížová SK pro vodič D6-10 mm</t>
  </si>
  <si>
    <t>354418750</t>
  </si>
  <si>
    <t>-657341098</t>
  </si>
  <si>
    <t>kg</t>
  </si>
  <si>
    <t>drát průměr 8 mm FeZn</t>
  </si>
  <si>
    <t>354410720</t>
  </si>
  <si>
    <t>93690523</t>
  </si>
  <si>
    <t>svorka uzemnění  SS Cu spojovací</t>
  </si>
  <si>
    <t>354420130</t>
  </si>
  <si>
    <t>427334553</t>
  </si>
  <si>
    <t>svorka uzemnění  SU Cu univerzální</t>
  </si>
  <si>
    <t>354420100</t>
  </si>
  <si>
    <t>-1847577078</t>
  </si>
  <si>
    <t>podpěra vedení PV44 FeZn na konstrukce pro zemní pásek 30x4</t>
  </si>
  <si>
    <t>354416600</t>
  </si>
  <si>
    <t>1347127082</t>
  </si>
  <si>
    <t>pás zemnící 30 x 4 mm FeZn</t>
  </si>
  <si>
    <t>354420620</t>
  </si>
  <si>
    <t xml:space="preserve">    D5 - Uzemnnění</t>
  </si>
  <si>
    <t>-310814713</t>
  </si>
  <si>
    <t>Rozpojovací jistící skříň, plastová, do zdi, 5 sad pojistek vel.2</t>
  </si>
  <si>
    <t>Pol141</t>
  </si>
  <si>
    <t>66</t>
  </si>
  <si>
    <t>-545044869</t>
  </si>
  <si>
    <t>Rozpojovací jistící skříň, plastová, do zdi, 8 sad pojistek vel.2</t>
  </si>
  <si>
    <t>Pol140</t>
  </si>
  <si>
    <t>65</t>
  </si>
  <si>
    <t xml:space="preserve">    D4 - Elektro</t>
  </si>
  <si>
    <t>-1796295336</t>
  </si>
  <si>
    <t>Montáž rozvaděče</t>
  </si>
  <si>
    <t>Pol102</t>
  </si>
  <si>
    <t>-753783102</t>
  </si>
  <si>
    <t>Skříňový rozvaděč:, 1.POLE 1000x2000x400 mm (šxvxh), oceloplechový, IP44, montážní deska,, vč.náplně dle Přehledového schéma, Bezpečnostní tabulky, kapsa na dokumentaci</t>
  </si>
  <si>
    <t>Pol120</t>
  </si>
  <si>
    <t>44</t>
  </si>
  <si>
    <t>520337706</t>
  </si>
  <si>
    <t>Pol101</t>
  </si>
  <si>
    <t xml:space="preserve">    D3 - Rozvaděč 1RH1</t>
  </si>
  <si>
    <t>734976647</t>
  </si>
  <si>
    <t>STOP tlačítko s aretací v termoplastické skříni, montáž na povrch, spínací kontakt 230VAC/2A, IP44</t>
  </si>
  <si>
    <t>Pol73</t>
  </si>
  <si>
    <t xml:space="preserve">    D2 - STOP tlačítko</t>
  </si>
  <si>
    <t>D1 - Kuchyně</t>
  </si>
  <si>
    <t>Náklady z rozpočtu</t>
  </si>
  <si>
    <t>Zpracovatel:</t>
  </si>
  <si>
    <t>Zhotovitel:</t>
  </si>
  <si>
    <t>Objednatel:</t>
  </si>
  <si>
    <t>ROZPOČET</t>
  </si>
  <si>
    <t>Celkové náklady za stavbu 1) + 2)</t>
  </si>
  <si>
    <t>2) Ostatní náklady</t>
  </si>
  <si>
    <t>1) Náklady z rozpočtu</t>
  </si>
  <si>
    <t>Kód - Popis</t>
  </si>
  <si>
    <t>REKAPITULACE ROZPOČTU</t>
  </si>
  <si>
    <t>Razítko</t>
  </si>
  <si>
    <t>Datum a podpis:</t>
  </si>
  <si>
    <t>Zhotovitel</t>
  </si>
  <si>
    <t>Objednavatel</t>
  </si>
  <si>
    <t>Zpracovatel</t>
  </si>
  <si>
    <t>ze</t>
  </si>
  <si>
    <t>JKSO:</t>
  </si>
  <si>
    <t>KRYCÍ LIST ROZPOČTU</t>
  </si>
  <si>
    <t>{a50fb721-9348-4815-8bf3-842e8f1567e9}</t>
  </si>
  <si>
    <t>optimalizováno pro tisk sestav ve formátu A4 - na výšku</t>
  </si>
  <si>
    <t>3) Rozpočet</t>
  </si>
  <si>
    <t>2) Rekapitulace rozpočtu</t>
  </si>
  <si>
    <t>1) Krycí list rozpočtu</t>
  </si>
  <si>
    <t>D.1.4.e -SO04 - Kuchyně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</si>
</sst>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b/>
      <sz val="8"/>
      <color rgb="FF800000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464646"/>
      <name val="Trebuchet MS"/>
      <family val="2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20" fillId="0" borderId="1"/>
    <xf numFmtId="0" fontId="21" fillId="0" borderId="1" applyNumberFormat="0" applyFill="0" applyBorder="0" applyAlignment="0" applyProtection="0"/>
    <xf numFmtId="0" fontId="19" fillId="0" borderId="1" applyNumberFormat="0" applyFill="0" applyBorder="0" applyAlignment="0" applyProtection="0"/>
    <xf numFmtId="0" fontId="26" fillId="0" borderId="1" applyNumberFormat="0" applyFill="0" applyBorder="0" applyAlignment="0" applyProtection="0"/>
  </cellStyleXfs>
  <cellXfs count="151">
    <xf numFmtId="0" fontId="0" fillId="0" borderId="0" xfId="0"/>
    <xf numFmtId="0" fontId="0" fillId="0" borderId="5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1" xfId="1" applyFont="1" applyAlignment="1">
      <alignment horizontal="left" vertical="center"/>
    </xf>
    <xf numFmtId="4" fontId="0" fillId="0" borderId="1" xfId="1" applyNumberFormat="1" applyFont="1" applyAlignment="1">
      <alignment vertical="center"/>
    </xf>
    <xf numFmtId="167" fontId="0" fillId="0" borderId="24" xfId="1" applyNumberFormat="1" applyFont="1" applyBorder="1" applyAlignment="1" applyProtection="1">
      <alignment vertical="center"/>
      <protection locked="0"/>
    </xf>
    <xf numFmtId="0" fontId="0" fillId="0" borderId="24" xfId="1" applyFont="1" applyBorder="1" applyAlignment="1" applyProtection="1">
      <alignment horizontal="center" vertical="center" wrapText="1"/>
      <protection locked="0"/>
    </xf>
    <xf numFmtId="49" fontId="0" fillId="0" borderId="24" xfId="1" applyNumberFormat="1" applyFont="1" applyBorder="1" applyAlignment="1" applyProtection="1">
      <alignment horizontal="left" vertical="center" wrapText="1"/>
      <protection locked="0"/>
    </xf>
    <xf numFmtId="0" fontId="0" fillId="0" borderId="24" xfId="1" applyFont="1" applyBorder="1" applyAlignment="1" applyProtection="1">
      <alignment horizontal="center" vertical="center"/>
      <protection locked="0"/>
    </xf>
    <xf numFmtId="0" fontId="0" fillId="0" borderId="5" xfId="1" applyFont="1" applyBorder="1" applyAlignment="1" applyProtection="1">
      <alignment vertical="center"/>
      <protection locked="0"/>
    </xf>
    <xf numFmtId="0" fontId="0" fillId="0" borderId="14" xfId="1" applyFon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0" fillId="0" borderId="1" xfId="1" applyFont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0" fillId="0" borderId="3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4" borderId="1" xfId="1" applyFont="1" applyFill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4" borderId="8" xfId="1" applyFont="1" applyFill="1" applyBorder="1" applyAlignment="1">
      <alignment vertical="center"/>
    </xf>
    <xf numFmtId="0" fontId="20" fillId="0" borderId="6" xfId="1" applyBorder="1"/>
    <xf numFmtId="0" fontId="20" fillId="0" borderId="1" xfId="1" applyBorder="1"/>
    <xf numFmtId="0" fontId="20" fillId="0" borderId="5" xfId="1" applyBorder="1"/>
    <xf numFmtId="0" fontId="20" fillId="0" borderId="4" xfId="1" applyBorder="1"/>
    <xf numFmtId="0" fontId="20" fillId="0" borderId="3" xfId="1" applyBorder="1"/>
    <xf numFmtId="0" fontId="20" fillId="0" borderId="2" xfId="1" applyBorder="1"/>
    <xf numFmtId="0" fontId="20" fillId="2" borderId="1" xfId="1" applyFill="1"/>
    <xf numFmtId="0" fontId="20" fillId="2" borderId="1" xfId="1" applyFill="1" applyProtection="1"/>
    <xf numFmtId="0" fontId="0" fillId="0" borderId="1" xfId="1" applyFont="1" applyAlignment="1">
      <alignment vertical="center"/>
    </xf>
    <xf numFmtId="0" fontId="20" fillId="0" borderId="1" xfId="1"/>
    <xf numFmtId="0" fontId="0" fillId="0" borderId="1" xfId="1" applyFont="1" applyBorder="1" applyAlignment="1">
      <alignment vertical="center"/>
    </xf>
    <xf numFmtId="166" fontId="1" fillId="0" borderId="23" xfId="1" applyNumberFormat="1" applyFont="1" applyBorder="1" applyAlignment="1">
      <alignment vertical="center"/>
    </xf>
    <xf numFmtId="166" fontId="1" fillId="0" borderId="22" xfId="1" applyNumberFormat="1" applyFont="1" applyBorder="1" applyAlignment="1">
      <alignment vertical="center"/>
    </xf>
    <xf numFmtId="0" fontId="1" fillId="0" borderId="22" xfId="1" applyFont="1" applyBorder="1" applyAlignment="1">
      <alignment horizontal="center" vertical="center"/>
    </xf>
    <xf numFmtId="0" fontId="1" fillId="0" borderId="24" xfId="1" applyFont="1" applyBorder="1" applyAlignment="1">
      <alignment horizontal="left" vertical="center"/>
    </xf>
    <xf numFmtId="0" fontId="0" fillId="0" borderId="6" xfId="1" applyFont="1" applyBorder="1" applyAlignment="1" applyProtection="1">
      <alignment vertical="center"/>
      <protection locked="0"/>
    </xf>
    <xf numFmtId="166" fontId="1" fillId="0" borderId="17" xfId="1" applyNumberFormat="1" applyFont="1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0" fontId="5" fillId="0" borderId="1" xfId="1" applyFont="1" applyAlignment="1"/>
    <xf numFmtId="4" fontId="5" fillId="0" borderId="1" xfId="1" applyNumberFormat="1" applyFont="1" applyAlignment="1">
      <alignment vertical="center"/>
    </xf>
    <xf numFmtId="0" fontId="5" fillId="0" borderId="1" xfId="1" applyFont="1" applyAlignment="1">
      <alignment horizontal="left"/>
    </xf>
    <xf numFmtId="0" fontId="5" fillId="0" borderId="1" xfId="1" applyFont="1" applyAlignment="1">
      <alignment horizontal="center"/>
    </xf>
    <xf numFmtId="166" fontId="5" fillId="0" borderId="17" xfId="1" applyNumberFormat="1" applyFont="1" applyBorder="1" applyAlignment="1"/>
    <xf numFmtId="0" fontId="5" fillId="0" borderId="1" xfId="1" applyFont="1" applyBorder="1" applyAlignment="1"/>
    <xf numFmtId="166" fontId="5" fillId="0" borderId="1" xfId="1" applyNumberFormat="1" applyFont="1" applyBorder="1" applyAlignment="1"/>
    <xf numFmtId="0" fontId="5" fillId="0" borderId="16" xfId="1" applyFont="1" applyBorder="1" applyAlignment="1"/>
    <xf numFmtId="0" fontId="5" fillId="0" borderId="6" xfId="1" applyFont="1" applyBorder="1" applyAlignment="1"/>
    <xf numFmtId="0" fontId="6" fillId="0" borderId="1" xfId="1" applyFont="1" applyBorder="1" applyAlignment="1">
      <alignment horizontal="left"/>
    </xf>
    <xf numFmtId="0" fontId="5" fillId="0" borderId="5" xfId="1" applyFont="1" applyBorder="1" applyAlignment="1"/>
    <xf numFmtId="0" fontId="4" fillId="0" borderId="1" xfId="1" applyFont="1" applyBorder="1" applyAlignment="1">
      <alignment horizontal="left"/>
    </xf>
    <xf numFmtId="167" fontId="18" fillId="0" borderId="24" xfId="1" applyNumberFormat="1" applyFont="1" applyBorder="1" applyAlignment="1" applyProtection="1">
      <alignment vertical="center"/>
      <protection locked="0"/>
    </xf>
    <xf numFmtId="0" fontId="18" fillId="0" borderId="24" xfId="1" applyFont="1" applyBorder="1" applyAlignment="1" applyProtection="1">
      <alignment horizontal="center" vertical="center" wrapText="1"/>
      <protection locked="0"/>
    </xf>
    <xf numFmtId="49" fontId="18" fillId="0" borderId="24" xfId="1" applyNumberFormat="1" applyFont="1" applyBorder="1" applyAlignment="1" applyProtection="1">
      <alignment horizontal="left" vertical="center" wrapText="1"/>
      <protection locked="0"/>
    </xf>
    <xf numFmtId="0" fontId="18" fillId="0" borderId="24" xfId="1" applyFont="1" applyBorder="1" applyAlignment="1" applyProtection="1">
      <alignment horizontal="center" vertical="center"/>
      <protection locked="0"/>
    </xf>
    <xf numFmtId="4" fontId="17" fillId="0" borderId="1" xfId="1" applyNumberFormat="1" applyFont="1" applyAlignment="1">
      <alignment vertical="center"/>
    </xf>
    <xf numFmtId="166" fontId="16" fillId="0" borderId="15" xfId="1" applyNumberFormat="1" applyFont="1" applyBorder="1" applyAlignment="1"/>
    <xf numFmtId="166" fontId="16" fillId="0" borderId="14" xfId="1" applyNumberFormat="1" applyFont="1" applyBorder="1" applyAlignment="1"/>
    <xf numFmtId="0" fontId="14" fillId="0" borderId="1" xfId="1" applyFont="1" applyBorder="1" applyAlignment="1">
      <alignment horizontal="left" vertical="center"/>
    </xf>
    <xf numFmtId="0" fontId="12" fillId="0" borderId="20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2" fillId="4" borderId="19" xfId="1" applyFont="1" applyFill="1" applyBorder="1" applyAlignment="1">
      <alignment horizontal="center" vertical="center" wrapText="1"/>
    </xf>
    <xf numFmtId="0" fontId="2" fillId="4" borderId="18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14" fillId="4" borderId="1" xfId="1" applyFont="1" applyFill="1" applyBorder="1" applyAlignment="1">
      <alignment horizontal="left" vertical="center"/>
    </xf>
    <xf numFmtId="0" fontId="12" fillId="0" borderId="24" xfId="1" applyFont="1" applyBorder="1" applyAlignment="1">
      <alignment horizontal="center" vertical="center"/>
    </xf>
    <xf numFmtId="0" fontId="0" fillId="0" borderId="24" xfId="1" applyFont="1" applyBorder="1" applyAlignment="1">
      <alignment vertical="center"/>
    </xf>
    <xf numFmtId="0" fontId="15" fillId="0" borderId="1" xfId="1" applyFont="1" applyBorder="1" applyAlignment="1">
      <alignment horizontal="left" vertical="center"/>
    </xf>
    <xf numFmtId="0" fontId="6" fillId="0" borderId="1" xfId="1" applyFont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left" vertical="center"/>
    </xf>
    <xf numFmtId="0" fontId="6" fillId="0" borderId="5" xfId="1" applyFont="1" applyBorder="1" applyAlignment="1">
      <alignment vertical="center"/>
    </xf>
    <xf numFmtId="0" fontId="4" fillId="0" borderId="1" xfId="1" applyFont="1" applyAlignment="1">
      <alignment vertical="center"/>
    </xf>
    <xf numFmtId="0" fontId="4" fillId="0" borderId="6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5" xfId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22" xfId="1" applyFont="1" applyBorder="1" applyAlignment="1">
      <alignment vertical="center"/>
    </xf>
    <xf numFmtId="0" fontId="23" fillId="0" borderId="22" xfId="1" applyFont="1" applyBorder="1" applyAlignment="1">
      <alignment horizontal="left" vertical="center"/>
    </xf>
    <xf numFmtId="0" fontId="23" fillId="0" borderId="21" xfId="1" applyFont="1" applyBorder="1" applyAlignment="1">
      <alignment horizontal="left" vertical="center"/>
    </xf>
    <xf numFmtId="0" fontId="20" fillId="0" borderId="17" xfId="1" applyBorder="1"/>
    <xf numFmtId="0" fontId="20" fillId="0" borderId="16" xfId="1" applyBorder="1"/>
    <xf numFmtId="0" fontId="0" fillId="0" borderId="15" xfId="1" applyFont="1" applyBorder="1" applyAlignment="1">
      <alignment vertical="center"/>
    </xf>
    <xf numFmtId="0" fontId="24" fillId="0" borderId="13" xfId="1" applyFont="1" applyBorder="1" applyAlignment="1">
      <alignment horizontal="left" vertical="center"/>
    </xf>
    <xf numFmtId="0" fontId="3" fillId="4" borderId="8" xfId="1" applyFont="1" applyFill="1" applyBorder="1" applyAlignment="1">
      <alignment horizontal="center" vertical="center"/>
    </xf>
    <xf numFmtId="0" fontId="3" fillId="4" borderId="8" xfId="1" applyFont="1" applyFill="1" applyBorder="1" applyAlignment="1">
      <alignment horizontal="right" vertical="center"/>
    </xf>
    <xf numFmtId="0" fontId="3" fillId="4" borderId="7" xfId="1" applyFont="1" applyFill="1" applyBorder="1" applyAlignment="1">
      <alignment horizontal="left" vertical="center"/>
    </xf>
    <xf numFmtId="0" fontId="1" fillId="0" borderId="1" xfId="1" applyFont="1" applyBorder="1" applyAlignment="1">
      <alignment horizontal="right" vertical="center"/>
    </xf>
    <xf numFmtId="164" fontId="1" fillId="0" borderId="1" xfId="1" applyNumberFormat="1" applyFont="1" applyBorder="1" applyAlignment="1">
      <alignment vertical="center"/>
    </xf>
    <xf numFmtId="0" fontId="1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0" fontId="25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10" fillId="0" borderId="1" xfId="1" applyFont="1" applyAlignment="1">
      <alignment horizontal="left" vertical="center"/>
    </xf>
    <xf numFmtId="0" fontId="9" fillId="2" borderId="1" xfId="3" applyFont="1" applyFill="1" applyAlignment="1" applyProtection="1">
      <alignment vertical="center"/>
    </xf>
    <xf numFmtId="0" fontId="7" fillId="2" borderId="1" xfId="1" applyFont="1" applyFill="1" applyAlignment="1" applyProtection="1">
      <alignment vertical="center"/>
    </xf>
    <xf numFmtId="0" fontId="8" fillId="2" borderId="1" xfId="1" applyFont="1" applyFill="1" applyAlignment="1" applyProtection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0" fontId="10" fillId="3" borderId="1" xfId="1" applyFont="1" applyFill="1" applyAlignment="1">
      <alignment horizontal="center" vertical="center"/>
    </xf>
    <xf numFmtId="0" fontId="20" fillId="0" borderId="1" xfId="1"/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0" fillId="0" borderId="1" xfId="1" applyFont="1" applyBorder="1" applyAlignment="1">
      <alignment vertical="center"/>
    </xf>
    <xf numFmtId="4" fontId="0" fillId="0" borderId="24" xfId="1" applyNumberFormat="1" applyFont="1" applyBorder="1" applyAlignment="1" applyProtection="1">
      <alignment vertical="center"/>
      <protection locked="0"/>
    </xf>
    <xf numFmtId="0" fontId="0" fillId="0" borderId="24" xfId="1" applyFont="1" applyBorder="1" applyAlignment="1" applyProtection="1">
      <alignment horizontal="left" vertical="center" wrapText="1"/>
      <protection locked="0"/>
    </xf>
    <xf numFmtId="4" fontId="6" fillId="0" borderId="22" xfId="1" applyNumberFormat="1" applyFont="1" applyBorder="1" applyAlignment="1"/>
    <xf numFmtId="4" fontId="6" fillId="0" borderId="22" xfId="1" applyNumberFormat="1" applyFont="1" applyBorder="1" applyAlignment="1">
      <alignment vertical="center"/>
    </xf>
    <xf numFmtId="4" fontId="18" fillId="0" borderId="24" xfId="1" applyNumberFormat="1" applyFont="1" applyBorder="1" applyAlignment="1" applyProtection="1">
      <alignment vertical="center"/>
      <protection locked="0"/>
    </xf>
    <xf numFmtId="0" fontId="9" fillId="2" borderId="1" xfId="3" applyFont="1" applyFill="1" applyAlignment="1" applyProtection="1">
      <alignment horizontal="center" vertical="center"/>
    </xf>
    <xf numFmtId="0" fontId="18" fillId="0" borderId="24" xfId="1" applyFont="1" applyBorder="1" applyAlignment="1" applyProtection="1">
      <alignment horizontal="left" vertical="center" wrapText="1"/>
      <protection locked="0"/>
    </xf>
    <xf numFmtId="4" fontId="14" fillId="0" borderId="14" xfId="1" applyNumberFormat="1" applyFont="1" applyBorder="1" applyAlignment="1"/>
    <xf numFmtId="4" fontId="3" fillId="0" borderId="14" xfId="1" applyNumberFormat="1" applyFont="1" applyBorder="1" applyAlignment="1">
      <alignment vertical="center"/>
    </xf>
    <xf numFmtId="4" fontId="4" fillId="0" borderId="1" xfId="1" applyNumberFormat="1" applyFont="1" applyBorder="1" applyAlignment="1"/>
    <xf numFmtId="4" fontId="4" fillId="0" borderId="1" xfId="1" applyNumberFormat="1" applyFont="1" applyBorder="1" applyAlignment="1">
      <alignment vertical="center"/>
    </xf>
    <xf numFmtId="4" fontId="4" fillId="0" borderId="14" xfId="1" applyNumberFormat="1" applyFont="1" applyBorder="1" applyAlignment="1"/>
    <xf numFmtId="4" fontId="4" fillId="0" borderId="14" xfId="1" applyNumberFormat="1" applyFont="1" applyBorder="1" applyAlignment="1">
      <alignment vertical="center"/>
    </xf>
    <xf numFmtId="4" fontId="6" fillId="0" borderId="19" xfId="1" applyNumberFormat="1" applyFont="1" applyBorder="1" applyAlignment="1"/>
    <xf numFmtId="4" fontId="6" fillId="0" borderId="19" xfId="1" applyNumberFormat="1" applyFont="1" applyBorder="1" applyAlignment="1">
      <alignment vertical="center"/>
    </xf>
    <xf numFmtId="4" fontId="15" fillId="0" borderId="1" xfId="1" applyNumberFormat="1" applyFont="1" applyBorder="1" applyAlignment="1">
      <alignment vertical="center"/>
    </xf>
    <xf numFmtId="4" fontId="22" fillId="0" borderId="1" xfId="1" applyNumberFormat="1" applyFont="1" applyBorder="1" applyAlignment="1">
      <alignment vertical="center"/>
    </xf>
    <xf numFmtId="4" fontId="14" fillId="4" borderId="1" xfId="1" applyNumberFormat="1" applyFont="1" applyFill="1" applyBorder="1" applyAlignment="1">
      <alignment vertical="center"/>
    </xf>
    <xf numFmtId="0" fontId="11" fillId="0" borderId="1" xfId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4" borderId="19" xfId="1" applyFont="1" applyFill="1" applyBorder="1" applyAlignment="1">
      <alignment horizontal="center" vertical="center" wrapText="1"/>
    </xf>
    <xf numFmtId="0" fontId="2" fillId="4" borderId="20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4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1" fillId="0" borderId="1" xfId="1" applyFont="1" applyBorder="1" applyAlignment="1">
      <alignment horizontal="left" vertical="center"/>
    </xf>
    <xf numFmtId="0" fontId="2" fillId="4" borderId="1" xfId="1" applyFont="1" applyFill="1" applyBorder="1" applyAlignment="1">
      <alignment horizontal="center" vertical="center"/>
    </xf>
    <xf numFmtId="0" fontId="0" fillId="4" borderId="1" xfId="1" applyFont="1" applyFill="1" applyBorder="1" applyAlignment="1">
      <alignment vertical="center"/>
    </xf>
    <xf numFmtId="4" fontId="14" fillId="0" borderId="1" xfId="1" applyNumberFormat="1" applyFont="1" applyBorder="1" applyAlignment="1">
      <alignment vertical="center"/>
    </xf>
    <xf numFmtId="4" fontId="1" fillId="0" borderId="1" xfId="1" applyNumberFormat="1" applyFont="1" applyBorder="1" applyAlignment="1">
      <alignment vertical="center"/>
    </xf>
    <xf numFmtId="4" fontId="3" fillId="4" borderId="8" xfId="1" applyNumberFormat="1" applyFont="1" applyFill="1" applyBorder="1" applyAlignment="1">
      <alignment vertical="center"/>
    </xf>
    <xf numFmtId="4" fontId="3" fillId="4" borderId="9" xfId="1" applyNumberFormat="1" applyFont="1" applyFill="1" applyBorder="1" applyAlignment="1">
      <alignment vertical="center"/>
    </xf>
    <xf numFmtId="4" fontId="7" fillId="0" borderId="1" xfId="1" applyNumberFormat="1" applyFont="1" applyBorder="1" applyAlignment="1">
      <alignment vertical="center"/>
    </xf>
    <xf numFmtId="4" fontId="13" fillId="0" borderId="1" xfId="1" applyNumberFormat="1" applyFont="1" applyBorder="1" applyAlignment="1">
      <alignment vertical="center"/>
    </xf>
    <xf numFmtId="0" fontId="10" fillId="0" borderId="1" xfId="1" applyFont="1" applyAlignment="1">
      <alignment horizontal="center" vertical="center"/>
    </xf>
    <xf numFmtId="0" fontId="10" fillId="0" borderId="1" xfId="1" applyFont="1" applyAlignment="1">
      <alignment horizontal="left" vertical="center"/>
    </xf>
    <xf numFmtId="0" fontId="3" fillId="0" borderId="1" xfId="1" applyFont="1" applyBorder="1" applyAlignment="1">
      <alignment horizontal="left" vertical="top" wrapText="1"/>
    </xf>
  </cellXfs>
  <cellStyles count="5">
    <cellStyle name="Hypertextový odkaz 2" xfId="2"/>
    <cellStyle name="Hypertextový odkaz 3" xfId="3"/>
    <cellStyle name="Hypertextový odkaz 4" xfId="4"/>
    <cellStyle name="Normální" xfId="0" builtinId="0" customBuiltin="1"/>
    <cellStyle name="Normální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Valdice%20-%20Modernizace%20tepeln&#233;ho%20hospod&#225;&#345;stv&#237;(3)-SO04%20Kuchy&#32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04 - Kuchyně"/>
    </sheetNames>
    <sheetDataSet>
      <sheetData sheetId="0">
        <row r="6">
          <cell r="K6" t="str">
            <v>Modernizace tepelného hospodářství</v>
          </cell>
        </row>
        <row r="8">
          <cell r="AN8" t="str">
            <v>10. 5. 2018</v>
          </cell>
        </row>
        <row r="10">
          <cell r="AN10">
            <v>0</v>
          </cell>
        </row>
        <row r="11">
          <cell r="E11" t="str">
            <v xml:space="preserve"> </v>
          </cell>
          <cell r="AN11">
            <v>0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  <row r="19">
          <cell r="AN19">
            <v>0</v>
          </cell>
        </row>
        <row r="20">
          <cell r="E20" t="str">
            <v xml:space="preserve"> </v>
          </cell>
          <cell r="AN20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tabSelected="1" workbookViewId="0">
      <pane ySplit="1" topLeftCell="A57" activePane="bottomLeft" state="frozen"/>
      <selection activeCell="AN53" sqref="AN53:AP53"/>
      <selection pane="bottomLeft" activeCell="L121" sqref="L121:M121"/>
    </sheetView>
  </sheetViews>
  <sheetFormatPr defaultRowHeight="13.5" x14ac:dyDescent="0.3"/>
  <cols>
    <col min="1" max="1" width="8.33203125" style="31" customWidth="1"/>
    <col min="2" max="2" width="1.6640625" style="31" customWidth="1"/>
    <col min="3" max="3" width="4.1640625" style="31" customWidth="1"/>
    <col min="4" max="4" width="4.33203125" style="31" customWidth="1"/>
    <col min="5" max="5" width="17.1640625" style="31" customWidth="1"/>
    <col min="6" max="7" width="11.1640625" style="31" customWidth="1"/>
    <col min="8" max="8" width="12.5" style="31" customWidth="1"/>
    <col min="9" max="9" width="7" style="31" customWidth="1"/>
    <col min="10" max="10" width="5.1640625" style="31" customWidth="1"/>
    <col min="11" max="11" width="11.5" style="31" customWidth="1"/>
    <col min="12" max="12" width="12" style="31" customWidth="1"/>
    <col min="13" max="14" width="6" style="31" customWidth="1"/>
    <col min="15" max="15" width="2" style="31" customWidth="1"/>
    <col min="16" max="16" width="12.5" style="31" customWidth="1"/>
    <col min="17" max="17" width="4.1640625" style="31" customWidth="1"/>
    <col min="18" max="18" width="1.6640625" style="31" customWidth="1"/>
    <col min="19" max="19" width="8.1640625" style="31" customWidth="1"/>
    <col min="20" max="20" width="29.6640625" style="31" hidden="1" customWidth="1"/>
    <col min="21" max="21" width="16.33203125" style="31" hidden="1" customWidth="1"/>
    <col min="22" max="22" width="12.33203125" style="31" hidden="1" customWidth="1"/>
    <col min="23" max="23" width="16.33203125" style="31" hidden="1" customWidth="1"/>
    <col min="24" max="24" width="12.1640625" style="31" hidden="1" customWidth="1"/>
    <col min="25" max="25" width="15" style="31" hidden="1" customWidth="1"/>
    <col min="26" max="26" width="11" style="31" hidden="1" customWidth="1"/>
    <col min="27" max="27" width="15" style="31" hidden="1" customWidth="1"/>
    <col min="28" max="28" width="16.33203125" style="31" hidden="1" customWidth="1"/>
    <col min="29" max="29" width="11" style="31" customWidth="1"/>
    <col min="30" max="30" width="15" style="31" customWidth="1"/>
    <col min="31" max="31" width="16.33203125" style="31" customWidth="1"/>
    <col min="32" max="16384" width="9.33203125" style="31"/>
  </cols>
  <sheetData>
    <row r="1" spans="1:66" ht="21.75" customHeight="1" x14ac:dyDescent="0.3">
      <c r="A1" s="29"/>
      <c r="B1" s="104"/>
      <c r="C1" s="104"/>
      <c r="D1" s="105" t="s">
        <v>0</v>
      </c>
      <c r="E1" s="104"/>
      <c r="F1" s="103" t="s">
        <v>290</v>
      </c>
      <c r="G1" s="103"/>
      <c r="H1" s="118" t="s">
        <v>289</v>
      </c>
      <c r="I1" s="118"/>
      <c r="J1" s="118"/>
      <c r="K1" s="118"/>
      <c r="L1" s="103" t="s">
        <v>288</v>
      </c>
      <c r="M1" s="104"/>
      <c r="N1" s="104"/>
      <c r="O1" s="105" t="s">
        <v>32</v>
      </c>
      <c r="P1" s="104"/>
      <c r="Q1" s="104"/>
      <c r="R1" s="104"/>
      <c r="S1" s="103" t="s">
        <v>33</v>
      </c>
      <c r="T1" s="103"/>
      <c r="U1" s="29"/>
      <c r="V1" s="29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</row>
    <row r="2" spans="1:66" ht="36.950000000000003" customHeight="1" x14ac:dyDescent="0.3">
      <c r="C2" s="148" t="s">
        <v>287</v>
      </c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S2" s="107" t="s">
        <v>3</v>
      </c>
      <c r="T2" s="108"/>
      <c r="U2" s="108"/>
      <c r="V2" s="108"/>
      <c r="W2" s="108"/>
      <c r="X2" s="108"/>
      <c r="Y2" s="108"/>
      <c r="Z2" s="108"/>
      <c r="AA2" s="108"/>
      <c r="AB2" s="108"/>
      <c r="AC2" s="108"/>
      <c r="AT2" s="4" t="s">
        <v>286</v>
      </c>
    </row>
    <row r="3" spans="1:66" ht="6.95" customHeight="1" x14ac:dyDescent="0.3">
      <c r="B3" s="27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5"/>
      <c r="AT3" s="4" t="s">
        <v>31</v>
      </c>
    </row>
    <row r="4" spans="1:66" ht="36.950000000000003" customHeight="1" x14ac:dyDescent="0.3">
      <c r="B4" s="24"/>
      <c r="C4" s="131" t="s">
        <v>285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22"/>
      <c r="T4" s="102" t="s">
        <v>6</v>
      </c>
      <c r="AT4" s="4" t="s">
        <v>2</v>
      </c>
    </row>
    <row r="5" spans="1:66" ht="6.95" customHeight="1" x14ac:dyDescent="0.3">
      <c r="B5" s="24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2"/>
    </row>
    <row r="6" spans="1:66" ht="25.35" customHeight="1" x14ac:dyDescent="0.3">
      <c r="B6" s="24"/>
      <c r="C6" s="23"/>
      <c r="D6" s="67" t="s">
        <v>7</v>
      </c>
      <c r="E6" s="23"/>
      <c r="F6" s="109" t="str">
        <f>'[1]Rekapitulace stavby'!K6</f>
        <v>Modernizace tepelného hospodářství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23"/>
      <c r="R6" s="22"/>
    </row>
    <row r="7" spans="1:66" s="30" customFormat="1" ht="32.85" customHeight="1" x14ac:dyDescent="0.3">
      <c r="B7" s="1"/>
      <c r="C7" s="32"/>
      <c r="D7" s="101" t="s">
        <v>49</v>
      </c>
      <c r="E7" s="32"/>
      <c r="F7" s="150" t="s">
        <v>291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32"/>
      <c r="R7" s="18"/>
    </row>
    <row r="8" spans="1:66" s="30" customFormat="1" ht="14.45" customHeight="1" x14ac:dyDescent="0.3">
      <c r="B8" s="1"/>
      <c r="C8" s="32"/>
      <c r="D8" s="67" t="s">
        <v>284</v>
      </c>
      <c r="E8" s="32"/>
      <c r="F8" s="68" t="s">
        <v>1</v>
      </c>
      <c r="G8" s="32"/>
      <c r="H8" s="32"/>
      <c r="I8" s="32"/>
      <c r="J8" s="32"/>
      <c r="K8" s="32"/>
      <c r="L8" s="32"/>
      <c r="M8" s="67" t="s">
        <v>8</v>
      </c>
      <c r="N8" s="32"/>
      <c r="O8" s="68" t="s">
        <v>1</v>
      </c>
      <c r="P8" s="32"/>
      <c r="Q8" s="32"/>
      <c r="R8" s="18"/>
    </row>
    <row r="9" spans="1:66" s="30" customFormat="1" ht="14.45" customHeight="1" x14ac:dyDescent="0.3">
      <c r="B9" s="1"/>
      <c r="C9" s="32"/>
      <c r="D9" s="67" t="s">
        <v>9</v>
      </c>
      <c r="E9" s="32"/>
      <c r="F9" s="68" t="s">
        <v>10</v>
      </c>
      <c r="G9" s="32"/>
      <c r="H9" s="32"/>
      <c r="I9" s="32"/>
      <c r="J9" s="32"/>
      <c r="K9" s="32"/>
      <c r="L9" s="32"/>
      <c r="M9" s="67" t="s">
        <v>11</v>
      </c>
      <c r="N9" s="32"/>
      <c r="O9" s="132" t="str">
        <f>'[1]Rekapitulace stavby'!AN8</f>
        <v>10. 5. 2018</v>
      </c>
      <c r="P9" s="132"/>
      <c r="Q9" s="32"/>
      <c r="R9" s="18"/>
    </row>
    <row r="10" spans="1:66" s="30" customFormat="1" ht="10.9" customHeight="1" x14ac:dyDescent="0.3">
      <c r="B10" s="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18"/>
    </row>
    <row r="11" spans="1:66" s="30" customFormat="1" ht="14.45" customHeight="1" x14ac:dyDescent="0.3">
      <c r="B11" s="1"/>
      <c r="C11" s="32"/>
      <c r="D11" s="67" t="s">
        <v>271</v>
      </c>
      <c r="E11" s="32"/>
      <c r="F11" s="32"/>
      <c r="G11" s="32"/>
      <c r="H11" s="32"/>
      <c r="I11" s="32"/>
      <c r="J11" s="32"/>
      <c r="K11" s="32"/>
      <c r="L11" s="32"/>
      <c r="M11" s="67" t="s">
        <v>12</v>
      </c>
      <c r="N11" s="32"/>
      <c r="O11" s="133" t="str">
        <f>IF('[1]Rekapitulace stavby'!AN10="","",'[1]Rekapitulace stavby'!AN10)</f>
        <v/>
      </c>
      <c r="P11" s="133"/>
      <c r="Q11" s="32"/>
      <c r="R11" s="18"/>
    </row>
    <row r="12" spans="1:66" s="30" customFormat="1" ht="18" customHeight="1" x14ac:dyDescent="0.3">
      <c r="B12" s="1"/>
      <c r="C12" s="32"/>
      <c r="D12" s="32"/>
      <c r="E12" s="68" t="str">
        <f>IF('[1]Rekapitulace stavby'!E11="","",'[1]Rekapitulace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67" t="s">
        <v>13</v>
      </c>
      <c r="N12" s="32"/>
      <c r="O12" s="133" t="str">
        <f>IF('[1]Rekapitulace stavby'!AN11="","",'[1]Rekapitulace stavby'!AN11)</f>
        <v/>
      </c>
      <c r="P12" s="133"/>
      <c r="Q12" s="32"/>
      <c r="R12" s="18"/>
    </row>
    <row r="13" spans="1:66" s="30" customFormat="1" ht="6.95" customHeight="1" x14ac:dyDescent="0.3">
      <c r="B13" s="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8"/>
    </row>
    <row r="14" spans="1:66" s="30" customFormat="1" ht="14.45" customHeight="1" x14ac:dyDescent="0.3">
      <c r="B14" s="1"/>
      <c r="C14" s="32"/>
      <c r="D14" s="67" t="s">
        <v>270</v>
      </c>
      <c r="E14" s="32"/>
      <c r="F14" s="32"/>
      <c r="G14" s="32"/>
      <c r="H14" s="32"/>
      <c r="I14" s="32"/>
      <c r="J14" s="32"/>
      <c r="K14" s="32"/>
      <c r="L14" s="32"/>
      <c r="M14" s="67" t="s">
        <v>12</v>
      </c>
      <c r="N14" s="32"/>
      <c r="O14" s="133" t="str">
        <f>IF('[1]Rekapitulace stavby'!AN13="","",'[1]Rekapitulace stavby'!AN13)</f>
        <v/>
      </c>
      <c r="P14" s="133"/>
      <c r="Q14" s="32"/>
      <c r="R14" s="18"/>
    </row>
    <row r="15" spans="1:66" s="30" customFormat="1" ht="18" customHeight="1" x14ac:dyDescent="0.3">
      <c r="B15" s="1"/>
      <c r="C15" s="32"/>
      <c r="D15" s="32"/>
      <c r="E15" s="68" t="str">
        <f>IF('[1]Rekapitulace stavby'!E14="","",'[1]Rekapitulace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67" t="s">
        <v>13</v>
      </c>
      <c r="N15" s="32"/>
      <c r="O15" s="133" t="str">
        <f>IF('[1]Rekapitulace stavby'!AN14="","",'[1]Rekapitulace stavby'!AN14)</f>
        <v/>
      </c>
      <c r="P15" s="133"/>
      <c r="Q15" s="32"/>
      <c r="R15" s="18"/>
    </row>
    <row r="16" spans="1:66" s="30" customFormat="1" ht="6.95" customHeight="1" x14ac:dyDescent="0.3">
      <c r="B16" s="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18"/>
    </row>
    <row r="17" spans="2:18" s="30" customFormat="1" ht="14.45" customHeight="1" x14ac:dyDescent="0.3">
      <c r="B17" s="1"/>
      <c r="C17" s="32"/>
      <c r="D17" s="67" t="s">
        <v>14</v>
      </c>
      <c r="E17" s="32"/>
      <c r="F17" s="32"/>
      <c r="G17" s="32"/>
      <c r="H17" s="32"/>
      <c r="I17" s="32"/>
      <c r="J17" s="32"/>
      <c r="K17" s="32"/>
      <c r="L17" s="32"/>
      <c r="M17" s="67" t="s">
        <v>12</v>
      </c>
      <c r="N17" s="32"/>
      <c r="O17" s="133" t="str">
        <f>IF('[1]Rekapitulace stavby'!AN16="","",'[1]Rekapitulace stavby'!AN16)</f>
        <v/>
      </c>
      <c r="P17" s="133"/>
      <c r="Q17" s="32"/>
      <c r="R17" s="18"/>
    </row>
    <row r="18" spans="2:18" s="30" customFormat="1" ht="18" customHeight="1" x14ac:dyDescent="0.3">
      <c r="B18" s="1"/>
      <c r="C18" s="32"/>
      <c r="D18" s="32"/>
      <c r="E18" s="68" t="str">
        <f>IF('[1]Rekapitulace stavby'!E17="","",'[1]Rekapitulace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67" t="s">
        <v>13</v>
      </c>
      <c r="N18" s="32"/>
      <c r="O18" s="133" t="str">
        <f>IF('[1]Rekapitulace stavby'!AN17="","",'[1]Rekapitulace stavby'!AN17)</f>
        <v/>
      </c>
      <c r="P18" s="133"/>
      <c r="Q18" s="32"/>
      <c r="R18" s="18"/>
    </row>
    <row r="19" spans="2:18" s="30" customFormat="1" ht="6.95" customHeight="1" x14ac:dyDescent="0.3">
      <c r="B19" s="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18"/>
    </row>
    <row r="20" spans="2:18" s="30" customFormat="1" ht="14.45" customHeight="1" x14ac:dyDescent="0.3">
      <c r="B20" s="1"/>
      <c r="C20" s="32"/>
      <c r="D20" s="67" t="s">
        <v>269</v>
      </c>
      <c r="E20" s="32"/>
      <c r="F20" s="32"/>
      <c r="G20" s="32"/>
      <c r="H20" s="32"/>
      <c r="I20" s="32"/>
      <c r="J20" s="32"/>
      <c r="K20" s="32"/>
      <c r="L20" s="32"/>
      <c r="M20" s="67" t="s">
        <v>12</v>
      </c>
      <c r="N20" s="32"/>
      <c r="O20" s="133" t="str">
        <f>IF('[1]Rekapitulace stavby'!AN19="","",'[1]Rekapitulace stavby'!AN19)</f>
        <v/>
      </c>
      <c r="P20" s="133"/>
      <c r="Q20" s="32"/>
      <c r="R20" s="18"/>
    </row>
    <row r="21" spans="2:18" s="30" customFormat="1" ht="18" customHeight="1" x14ac:dyDescent="0.3">
      <c r="B21" s="1"/>
      <c r="C21" s="32"/>
      <c r="D21" s="32"/>
      <c r="E21" s="68" t="str">
        <f>IF('[1]Rekapitulace stavby'!E20="","",'[1]Rekapitulace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67" t="s">
        <v>13</v>
      </c>
      <c r="N21" s="32"/>
      <c r="O21" s="133" t="str">
        <f>IF('[1]Rekapitulace stavby'!AN20="","",'[1]Rekapitulace stavby'!AN20)</f>
        <v/>
      </c>
      <c r="P21" s="133"/>
      <c r="Q21" s="32"/>
      <c r="R21" s="18"/>
    </row>
    <row r="22" spans="2:18" s="30" customFormat="1" ht="6.95" customHeight="1" x14ac:dyDescent="0.3">
      <c r="B22" s="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18"/>
    </row>
    <row r="23" spans="2:18" s="30" customFormat="1" ht="14.45" customHeight="1" x14ac:dyDescent="0.3">
      <c r="B23" s="1"/>
      <c r="C23" s="32"/>
      <c r="D23" s="67" t="s">
        <v>15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18"/>
    </row>
    <row r="24" spans="2:18" s="30" customFormat="1" ht="16.5" customHeight="1" x14ac:dyDescent="0.3">
      <c r="B24" s="1"/>
      <c r="C24" s="32"/>
      <c r="D24" s="32"/>
      <c r="E24" s="106" t="s">
        <v>1</v>
      </c>
      <c r="F24" s="106"/>
      <c r="G24" s="106"/>
      <c r="H24" s="106"/>
      <c r="I24" s="106"/>
      <c r="J24" s="106"/>
      <c r="K24" s="106"/>
      <c r="L24" s="106"/>
      <c r="M24" s="32"/>
      <c r="N24" s="32"/>
      <c r="O24" s="32"/>
      <c r="P24" s="32"/>
      <c r="Q24" s="32"/>
      <c r="R24" s="18"/>
    </row>
    <row r="25" spans="2:18" s="30" customFormat="1" ht="6.95" customHeight="1" x14ac:dyDescent="0.3">
      <c r="B25" s="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18"/>
    </row>
    <row r="26" spans="2:18" s="30" customFormat="1" ht="6.95" customHeight="1" x14ac:dyDescent="0.3">
      <c r="B26" s="1"/>
      <c r="C26" s="32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32"/>
      <c r="R26" s="18"/>
    </row>
    <row r="27" spans="2:18" s="30" customFormat="1" ht="14.45" customHeight="1" x14ac:dyDescent="0.3">
      <c r="B27" s="1"/>
      <c r="C27" s="32"/>
      <c r="D27" s="100" t="s">
        <v>268</v>
      </c>
      <c r="E27" s="32"/>
      <c r="F27" s="32"/>
      <c r="G27" s="32"/>
      <c r="H27" s="32"/>
      <c r="I27" s="32"/>
      <c r="J27" s="32"/>
      <c r="K27" s="32"/>
      <c r="L27" s="32"/>
      <c r="M27" s="146">
        <f>N88</f>
        <v>0</v>
      </c>
      <c r="N27" s="146"/>
      <c r="O27" s="146"/>
      <c r="P27" s="146"/>
      <c r="Q27" s="32"/>
      <c r="R27" s="18"/>
    </row>
    <row r="28" spans="2:18" s="30" customFormat="1" ht="14.45" customHeight="1" x14ac:dyDescent="0.3">
      <c r="B28" s="1"/>
      <c r="C28" s="32"/>
      <c r="D28" s="99" t="s">
        <v>56</v>
      </c>
      <c r="E28" s="32"/>
      <c r="F28" s="32"/>
      <c r="G28" s="32"/>
      <c r="H28" s="32"/>
      <c r="I28" s="32"/>
      <c r="J28" s="32"/>
      <c r="K28" s="32"/>
      <c r="L28" s="32"/>
      <c r="M28" s="146">
        <f>N99</f>
        <v>0</v>
      </c>
      <c r="N28" s="146"/>
      <c r="O28" s="146"/>
      <c r="P28" s="146"/>
      <c r="Q28" s="32"/>
      <c r="R28" s="18"/>
    </row>
    <row r="29" spans="2:18" s="30" customFormat="1" ht="6.95" customHeight="1" x14ac:dyDescent="0.3">
      <c r="B29" s="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18"/>
    </row>
    <row r="30" spans="2:18" s="30" customFormat="1" ht="25.35" customHeight="1" x14ac:dyDescent="0.3">
      <c r="B30" s="1"/>
      <c r="C30" s="32"/>
      <c r="D30" s="98" t="s">
        <v>16</v>
      </c>
      <c r="E30" s="32"/>
      <c r="F30" s="32"/>
      <c r="G30" s="32"/>
      <c r="H30" s="32"/>
      <c r="I30" s="32"/>
      <c r="J30" s="32"/>
      <c r="K30" s="32"/>
      <c r="L30" s="32"/>
      <c r="M30" s="147">
        <f>ROUND(M27+M28,2)</f>
        <v>0</v>
      </c>
      <c r="N30" s="112"/>
      <c r="O30" s="112"/>
      <c r="P30" s="112"/>
      <c r="Q30" s="32"/>
      <c r="R30" s="18"/>
    </row>
    <row r="31" spans="2:18" s="30" customFormat="1" ht="6.95" customHeight="1" x14ac:dyDescent="0.3">
      <c r="B31" s="1"/>
      <c r="C31" s="32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32"/>
      <c r="R31" s="18"/>
    </row>
    <row r="32" spans="2:18" s="30" customFormat="1" ht="14.45" customHeight="1" x14ac:dyDescent="0.3">
      <c r="B32" s="1"/>
      <c r="C32" s="32"/>
      <c r="D32" s="97" t="s">
        <v>17</v>
      </c>
      <c r="E32" s="97" t="s">
        <v>18</v>
      </c>
      <c r="F32" s="96">
        <v>0.21</v>
      </c>
      <c r="G32" s="95" t="s">
        <v>283</v>
      </c>
      <c r="H32" s="143">
        <f>ROUND((SUM(BE99:BE100)+SUM(BE118:BE177)), 2)</f>
        <v>0</v>
      </c>
      <c r="I32" s="112"/>
      <c r="J32" s="112"/>
      <c r="K32" s="32"/>
      <c r="L32" s="32"/>
      <c r="M32" s="143">
        <f>ROUND(ROUND((SUM(BE99:BE100)+SUM(BE118:BE177)), 2)*F32, 2)</f>
        <v>0</v>
      </c>
      <c r="N32" s="112"/>
      <c r="O32" s="112"/>
      <c r="P32" s="112"/>
      <c r="Q32" s="32"/>
      <c r="R32" s="18"/>
    </row>
    <row r="33" spans="2:18" s="30" customFormat="1" ht="14.45" customHeight="1" x14ac:dyDescent="0.3">
      <c r="B33" s="1"/>
      <c r="C33" s="32"/>
      <c r="D33" s="32"/>
      <c r="E33" s="97" t="s">
        <v>19</v>
      </c>
      <c r="F33" s="96">
        <v>0.15</v>
      </c>
      <c r="G33" s="95" t="s">
        <v>283</v>
      </c>
      <c r="H33" s="143">
        <f>ROUND((SUM(BF99:BF100)+SUM(BF118:BF177)), 2)</f>
        <v>0</v>
      </c>
      <c r="I33" s="112"/>
      <c r="J33" s="112"/>
      <c r="K33" s="32"/>
      <c r="L33" s="32"/>
      <c r="M33" s="143">
        <f>ROUND(ROUND((SUM(BF99:BF100)+SUM(BF118:BF177)), 2)*F33, 2)</f>
        <v>0</v>
      </c>
      <c r="N33" s="112"/>
      <c r="O33" s="112"/>
      <c r="P33" s="112"/>
      <c r="Q33" s="32"/>
      <c r="R33" s="18"/>
    </row>
    <row r="34" spans="2:18" s="30" customFormat="1" ht="14.45" hidden="1" customHeight="1" x14ac:dyDescent="0.3">
      <c r="B34" s="1"/>
      <c r="C34" s="32"/>
      <c r="D34" s="32"/>
      <c r="E34" s="97" t="s">
        <v>20</v>
      </c>
      <c r="F34" s="96">
        <v>0.21</v>
      </c>
      <c r="G34" s="95" t="s">
        <v>283</v>
      </c>
      <c r="H34" s="143">
        <f>ROUND((SUM(BG99:BG100)+SUM(BG118:BG177)), 2)</f>
        <v>0</v>
      </c>
      <c r="I34" s="112"/>
      <c r="J34" s="112"/>
      <c r="K34" s="32"/>
      <c r="L34" s="32"/>
      <c r="M34" s="143">
        <v>0</v>
      </c>
      <c r="N34" s="112"/>
      <c r="O34" s="112"/>
      <c r="P34" s="112"/>
      <c r="Q34" s="32"/>
      <c r="R34" s="18"/>
    </row>
    <row r="35" spans="2:18" s="30" customFormat="1" ht="14.45" hidden="1" customHeight="1" x14ac:dyDescent="0.3">
      <c r="B35" s="1"/>
      <c r="C35" s="32"/>
      <c r="D35" s="32"/>
      <c r="E35" s="97" t="s">
        <v>21</v>
      </c>
      <c r="F35" s="96">
        <v>0.15</v>
      </c>
      <c r="G35" s="95" t="s">
        <v>283</v>
      </c>
      <c r="H35" s="143">
        <f>ROUND((SUM(BH99:BH100)+SUM(BH118:BH177)), 2)</f>
        <v>0</v>
      </c>
      <c r="I35" s="112"/>
      <c r="J35" s="112"/>
      <c r="K35" s="32"/>
      <c r="L35" s="32"/>
      <c r="M35" s="143">
        <v>0</v>
      </c>
      <c r="N35" s="112"/>
      <c r="O35" s="112"/>
      <c r="P35" s="112"/>
      <c r="Q35" s="32"/>
      <c r="R35" s="18"/>
    </row>
    <row r="36" spans="2:18" s="30" customFormat="1" ht="14.45" hidden="1" customHeight="1" x14ac:dyDescent="0.3">
      <c r="B36" s="1"/>
      <c r="C36" s="32"/>
      <c r="D36" s="32"/>
      <c r="E36" s="97" t="s">
        <v>22</v>
      </c>
      <c r="F36" s="96">
        <v>0</v>
      </c>
      <c r="G36" s="95" t="s">
        <v>283</v>
      </c>
      <c r="H36" s="143">
        <f>ROUND((SUM(BI99:BI100)+SUM(BI118:BI177)), 2)</f>
        <v>0</v>
      </c>
      <c r="I36" s="112"/>
      <c r="J36" s="112"/>
      <c r="K36" s="32"/>
      <c r="L36" s="32"/>
      <c r="M36" s="143">
        <v>0</v>
      </c>
      <c r="N36" s="112"/>
      <c r="O36" s="112"/>
      <c r="P36" s="112"/>
      <c r="Q36" s="32"/>
      <c r="R36" s="18"/>
    </row>
    <row r="37" spans="2:18" s="30" customFormat="1" ht="6.95" customHeight="1" x14ac:dyDescent="0.3">
      <c r="B37" s="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18"/>
    </row>
    <row r="38" spans="2:18" s="30" customFormat="1" ht="25.35" customHeight="1" x14ac:dyDescent="0.3">
      <c r="B38" s="1"/>
      <c r="C38" s="19"/>
      <c r="D38" s="94" t="s">
        <v>23</v>
      </c>
      <c r="E38" s="21"/>
      <c r="F38" s="21"/>
      <c r="G38" s="93" t="s">
        <v>24</v>
      </c>
      <c r="H38" s="92" t="s">
        <v>25</v>
      </c>
      <c r="I38" s="21"/>
      <c r="J38" s="21"/>
      <c r="K38" s="21"/>
      <c r="L38" s="144">
        <f>SUM(M30:M36)</f>
        <v>0</v>
      </c>
      <c r="M38" s="144"/>
      <c r="N38" s="144"/>
      <c r="O38" s="144"/>
      <c r="P38" s="145"/>
      <c r="Q38" s="19"/>
      <c r="R38" s="18"/>
    </row>
    <row r="39" spans="2:18" s="30" customFormat="1" ht="14.45" customHeight="1" x14ac:dyDescent="0.3">
      <c r="B39" s="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18"/>
    </row>
    <row r="40" spans="2:18" s="30" customFormat="1" ht="14.45" customHeight="1" x14ac:dyDescent="0.3">
      <c r="B40" s="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18"/>
    </row>
    <row r="41" spans="2:18" x14ac:dyDescent="0.3">
      <c r="B41" s="24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2"/>
    </row>
    <row r="42" spans="2:18" x14ac:dyDescent="0.3"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2"/>
    </row>
    <row r="43" spans="2:18" x14ac:dyDescent="0.3">
      <c r="B43" s="24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2"/>
    </row>
    <row r="44" spans="2:18" x14ac:dyDescent="0.3">
      <c r="B44" s="24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2"/>
    </row>
    <row r="45" spans="2:18" x14ac:dyDescent="0.3">
      <c r="B45" s="24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2"/>
    </row>
    <row r="46" spans="2:18" x14ac:dyDescent="0.3"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2"/>
    </row>
    <row r="47" spans="2:18" x14ac:dyDescent="0.3">
      <c r="B47" s="24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2"/>
    </row>
    <row r="48" spans="2:18" x14ac:dyDescent="0.3">
      <c r="B48" s="24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2"/>
    </row>
    <row r="49" spans="2:18" x14ac:dyDescent="0.3">
      <c r="B49" s="24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2"/>
    </row>
    <row r="50" spans="2:18" s="30" customFormat="1" ht="15" x14ac:dyDescent="0.3">
      <c r="B50" s="1"/>
      <c r="C50" s="32"/>
      <c r="D50" s="91" t="s">
        <v>55</v>
      </c>
      <c r="E50" s="11"/>
      <c r="F50" s="11"/>
      <c r="G50" s="11"/>
      <c r="H50" s="90"/>
      <c r="I50" s="32"/>
      <c r="J50" s="91" t="s">
        <v>282</v>
      </c>
      <c r="K50" s="11"/>
      <c r="L50" s="11"/>
      <c r="M50" s="11"/>
      <c r="N50" s="11"/>
      <c r="O50" s="11"/>
      <c r="P50" s="90"/>
      <c r="Q50" s="32"/>
      <c r="R50" s="18"/>
    </row>
    <row r="51" spans="2:18" x14ac:dyDescent="0.3">
      <c r="B51" s="24"/>
      <c r="C51" s="23"/>
      <c r="D51" s="89"/>
      <c r="E51" s="23"/>
      <c r="F51" s="23"/>
      <c r="G51" s="23"/>
      <c r="H51" s="88"/>
      <c r="I51" s="23"/>
      <c r="J51" s="89"/>
      <c r="K51" s="23"/>
      <c r="L51" s="23"/>
      <c r="M51" s="23"/>
      <c r="N51" s="23"/>
      <c r="O51" s="23"/>
      <c r="P51" s="88"/>
      <c r="Q51" s="23"/>
      <c r="R51" s="22"/>
    </row>
    <row r="52" spans="2:18" x14ac:dyDescent="0.3">
      <c r="B52" s="24"/>
      <c r="C52" s="23"/>
      <c r="D52" s="89"/>
      <c r="E52" s="23"/>
      <c r="F52" s="23"/>
      <c r="G52" s="23"/>
      <c r="H52" s="88"/>
      <c r="I52" s="23"/>
      <c r="J52" s="89"/>
      <c r="K52" s="23"/>
      <c r="L52" s="23"/>
      <c r="M52" s="23"/>
      <c r="N52" s="23"/>
      <c r="O52" s="23"/>
      <c r="P52" s="88"/>
      <c r="Q52" s="23"/>
      <c r="R52" s="22"/>
    </row>
    <row r="53" spans="2:18" x14ac:dyDescent="0.3">
      <c r="B53" s="24"/>
      <c r="C53" s="23"/>
      <c r="D53" s="89"/>
      <c r="E53" s="23"/>
      <c r="F53" s="23"/>
      <c r="G53" s="23"/>
      <c r="H53" s="88"/>
      <c r="I53" s="23"/>
      <c r="J53" s="89"/>
      <c r="K53" s="23"/>
      <c r="L53" s="23"/>
      <c r="M53" s="23"/>
      <c r="N53" s="23"/>
      <c r="O53" s="23"/>
      <c r="P53" s="88"/>
      <c r="Q53" s="23"/>
      <c r="R53" s="22"/>
    </row>
    <row r="54" spans="2:18" x14ac:dyDescent="0.3">
      <c r="B54" s="24"/>
      <c r="C54" s="23"/>
      <c r="D54" s="89"/>
      <c r="E54" s="23"/>
      <c r="F54" s="23"/>
      <c r="G54" s="23"/>
      <c r="H54" s="88"/>
      <c r="I54" s="23"/>
      <c r="J54" s="89"/>
      <c r="K54" s="23"/>
      <c r="L54" s="23"/>
      <c r="M54" s="23"/>
      <c r="N54" s="23"/>
      <c r="O54" s="23"/>
      <c r="P54" s="88"/>
      <c r="Q54" s="23"/>
      <c r="R54" s="22"/>
    </row>
    <row r="55" spans="2:18" x14ac:dyDescent="0.3">
      <c r="B55" s="24"/>
      <c r="C55" s="23"/>
      <c r="D55" s="89"/>
      <c r="E55" s="23"/>
      <c r="F55" s="23"/>
      <c r="G55" s="23"/>
      <c r="H55" s="88"/>
      <c r="I55" s="23"/>
      <c r="J55" s="89"/>
      <c r="K55" s="23"/>
      <c r="L55" s="23"/>
      <c r="M55" s="23"/>
      <c r="N55" s="23"/>
      <c r="O55" s="23"/>
      <c r="P55" s="88"/>
      <c r="Q55" s="23"/>
      <c r="R55" s="22"/>
    </row>
    <row r="56" spans="2:18" x14ac:dyDescent="0.3">
      <c r="B56" s="24"/>
      <c r="C56" s="23"/>
      <c r="D56" s="89"/>
      <c r="E56" s="23"/>
      <c r="F56" s="23"/>
      <c r="G56" s="23"/>
      <c r="H56" s="88"/>
      <c r="I56" s="23"/>
      <c r="J56" s="89"/>
      <c r="K56" s="23"/>
      <c r="L56" s="23"/>
      <c r="M56" s="23"/>
      <c r="N56" s="23"/>
      <c r="O56" s="23"/>
      <c r="P56" s="88"/>
      <c r="Q56" s="23"/>
      <c r="R56" s="22"/>
    </row>
    <row r="57" spans="2:18" x14ac:dyDescent="0.3">
      <c r="B57" s="24"/>
      <c r="C57" s="23"/>
      <c r="D57" s="89"/>
      <c r="E57" s="23"/>
      <c r="F57" s="23"/>
      <c r="G57" s="23"/>
      <c r="H57" s="88"/>
      <c r="I57" s="23"/>
      <c r="J57" s="89"/>
      <c r="K57" s="23"/>
      <c r="L57" s="23"/>
      <c r="M57" s="23"/>
      <c r="N57" s="23"/>
      <c r="O57" s="23"/>
      <c r="P57" s="88"/>
      <c r="Q57" s="23"/>
      <c r="R57" s="22"/>
    </row>
    <row r="58" spans="2:18" x14ac:dyDescent="0.3">
      <c r="B58" s="24"/>
      <c r="C58" s="23"/>
      <c r="D58" s="89"/>
      <c r="E58" s="23"/>
      <c r="F58" s="23"/>
      <c r="G58" s="23"/>
      <c r="H58" s="88"/>
      <c r="I58" s="23"/>
      <c r="J58" s="89"/>
      <c r="K58" s="23"/>
      <c r="L58" s="23"/>
      <c r="M58" s="23"/>
      <c r="N58" s="23"/>
      <c r="O58" s="23"/>
      <c r="P58" s="88"/>
      <c r="Q58" s="23"/>
      <c r="R58" s="22"/>
    </row>
    <row r="59" spans="2:18" s="30" customFormat="1" ht="15" x14ac:dyDescent="0.3">
      <c r="B59" s="1"/>
      <c r="C59" s="32"/>
      <c r="D59" s="87" t="s">
        <v>279</v>
      </c>
      <c r="E59" s="85"/>
      <c r="F59" s="85"/>
      <c r="G59" s="86" t="s">
        <v>278</v>
      </c>
      <c r="H59" s="84"/>
      <c r="I59" s="32"/>
      <c r="J59" s="87" t="s">
        <v>279</v>
      </c>
      <c r="K59" s="85"/>
      <c r="L59" s="85"/>
      <c r="M59" s="85"/>
      <c r="N59" s="86" t="s">
        <v>278</v>
      </c>
      <c r="O59" s="85"/>
      <c r="P59" s="84"/>
      <c r="Q59" s="32"/>
      <c r="R59" s="18"/>
    </row>
    <row r="60" spans="2:18" x14ac:dyDescent="0.3">
      <c r="B60" s="24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2"/>
    </row>
    <row r="61" spans="2:18" s="30" customFormat="1" ht="15" x14ac:dyDescent="0.3">
      <c r="B61" s="1"/>
      <c r="C61" s="32"/>
      <c r="D61" s="91" t="s">
        <v>281</v>
      </c>
      <c r="E61" s="11"/>
      <c r="F61" s="11"/>
      <c r="G61" s="11"/>
      <c r="H61" s="90"/>
      <c r="I61" s="32"/>
      <c r="J61" s="91" t="s">
        <v>280</v>
      </c>
      <c r="K61" s="11"/>
      <c r="L61" s="11"/>
      <c r="M61" s="11"/>
      <c r="N61" s="11"/>
      <c r="O61" s="11"/>
      <c r="P61" s="90"/>
      <c r="Q61" s="32"/>
      <c r="R61" s="18"/>
    </row>
    <row r="62" spans="2:18" x14ac:dyDescent="0.3">
      <c r="B62" s="24"/>
      <c r="C62" s="23"/>
      <c r="D62" s="89"/>
      <c r="E62" s="23"/>
      <c r="F62" s="23"/>
      <c r="G62" s="23"/>
      <c r="H62" s="88"/>
      <c r="I62" s="23"/>
      <c r="J62" s="89"/>
      <c r="K62" s="23"/>
      <c r="L62" s="23"/>
      <c r="M62" s="23"/>
      <c r="N62" s="23"/>
      <c r="O62" s="23"/>
      <c r="P62" s="88"/>
      <c r="Q62" s="23"/>
      <c r="R62" s="22"/>
    </row>
    <row r="63" spans="2:18" x14ac:dyDescent="0.3">
      <c r="B63" s="24"/>
      <c r="C63" s="23"/>
      <c r="D63" s="89"/>
      <c r="E63" s="23"/>
      <c r="F63" s="23"/>
      <c r="G63" s="23"/>
      <c r="H63" s="88"/>
      <c r="I63" s="23"/>
      <c r="J63" s="89"/>
      <c r="K63" s="23"/>
      <c r="L63" s="23"/>
      <c r="M63" s="23"/>
      <c r="N63" s="23"/>
      <c r="O63" s="23"/>
      <c r="P63" s="88"/>
      <c r="Q63" s="23"/>
      <c r="R63" s="22"/>
    </row>
    <row r="64" spans="2:18" x14ac:dyDescent="0.3">
      <c r="B64" s="24"/>
      <c r="C64" s="23"/>
      <c r="D64" s="89"/>
      <c r="E64" s="23"/>
      <c r="F64" s="23"/>
      <c r="G64" s="23"/>
      <c r="H64" s="88"/>
      <c r="I64" s="23"/>
      <c r="J64" s="89"/>
      <c r="K64" s="23"/>
      <c r="L64" s="23"/>
      <c r="M64" s="23"/>
      <c r="N64" s="23"/>
      <c r="O64" s="23"/>
      <c r="P64" s="88"/>
      <c r="Q64" s="23"/>
      <c r="R64" s="22"/>
    </row>
    <row r="65" spans="2:18" x14ac:dyDescent="0.3">
      <c r="B65" s="24"/>
      <c r="C65" s="23"/>
      <c r="D65" s="89"/>
      <c r="E65" s="23"/>
      <c r="F65" s="23"/>
      <c r="G65" s="23"/>
      <c r="H65" s="88"/>
      <c r="I65" s="23"/>
      <c r="J65" s="89"/>
      <c r="K65" s="23"/>
      <c r="L65" s="23"/>
      <c r="M65" s="23"/>
      <c r="N65" s="23"/>
      <c r="O65" s="23"/>
      <c r="P65" s="88"/>
      <c r="Q65" s="23"/>
      <c r="R65" s="22"/>
    </row>
    <row r="66" spans="2:18" x14ac:dyDescent="0.3">
      <c r="B66" s="24"/>
      <c r="C66" s="23"/>
      <c r="D66" s="89"/>
      <c r="E66" s="23"/>
      <c r="F66" s="23"/>
      <c r="G66" s="23"/>
      <c r="H66" s="88"/>
      <c r="I66" s="23"/>
      <c r="J66" s="89"/>
      <c r="K66" s="23"/>
      <c r="L66" s="23"/>
      <c r="M66" s="23"/>
      <c r="N66" s="23"/>
      <c r="O66" s="23"/>
      <c r="P66" s="88"/>
      <c r="Q66" s="23"/>
      <c r="R66" s="22"/>
    </row>
    <row r="67" spans="2:18" x14ac:dyDescent="0.3">
      <c r="B67" s="24"/>
      <c r="C67" s="23"/>
      <c r="D67" s="89"/>
      <c r="E67" s="23"/>
      <c r="F67" s="23"/>
      <c r="G67" s="23"/>
      <c r="H67" s="88"/>
      <c r="I67" s="23"/>
      <c r="J67" s="89"/>
      <c r="K67" s="23"/>
      <c r="L67" s="23"/>
      <c r="M67" s="23"/>
      <c r="N67" s="23"/>
      <c r="O67" s="23"/>
      <c r="P67" s="88"/>
      <c r="Q67" s="23"/>
      <c r="R67" s="22"/>
    </row>
    <row r="68" spans="2:18" x14ac:dyDescent="0.3">
      <c r="B68" s="24"/>
      <c r="C68" s="23"/>
      <c r="D68" s="89"/>
      <c r="E68" s="23"/>
      <c r="F68" s="23"/>
      <c r="G68" s="23"/>
      <c r="H68" s="88"/>
      <c r="I68" s="23"/>
      <c r="J68" s="89"/>
      <c r="K68" s="23"/>
      <c r="L68" s="23"/>
      <c r="M68" s="23"/>
      <c r="N68" s="23"/>
      <c r="O68" s="23"/>
      <c r="P68" s="88"/>
      <c r="Q68" s="23"/>
      <c r="R68" s="22"/>
    </row>
    <row r="69" spans="2:18" x14ac:dyDescent="0.3">
      <c r="B69" s="24"/>
      <c r="C69" s="23"/>
      <c r="D69" s="89"/>
      <c r="E69" s="23"/>
      <c r="F69" s="23"/>
      <c r="G69" s="23"/>
      <c r="H69" s="88"/>
      <c r="I69" s="23"/>
      <c r="J69" s="89"/>
      <c r="K69" s="23"/>
      <c r="L69" s="23"/>
      <c r="M69" s="23"/>
      <c r="N69" s="23"/>
      <c r="O69" s="23"/>
      <c r="P69" s="88"/>
      <c r="Q69" s="23"/>
      <c r="R69" s="22"/>
    </row>
    <row r="70" spans="2:18" s="30" customFormat="1" ht="15" x14ac:dyDescent="0.3">
      <c r="B70" s="1"/>
      <c r="C70" s="32"/>
      <c r="D70" s="87" t="s">
        <v>279</v>
      </c>
      <c r="E70" s="85"/>
      <c r="F70" s="85"/>
      <c r="G70" s="86" t="s">
        <v>278</v>
      </c>
      <c r="H70" s="84"/>
      <c r="I70" s="32"/>
      <c r="J70" s="87" t="s">
        <v>279</v>
      </c>
      <c r="K70" s="85"/>
      <c r="L70" s="85"/>
      <c r="M70" s="85"/>
      <c r="N70" s="86" t="s">
        <v>278</v>
      </c>
      <c r="O70" s="85"/>
      <c r="P70" s="84"/>
      <c r="Q70" s="32"/>
      <c r="R70" s="18"/>
    </row>
    <row r="71" spans="2:18" s="30" customFormat="1" ht="14.45" customHeight="1" x14ac:dyDescent="0.3"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17"/>
    </row>
    <row r="75" spans="2:18" s="30" customFormat="1" ht="6.95" customHeight="1" x14ac:dyDescent="0.3">
      <c r="B75" s="16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20"/>
    </row>
    <row r="76" spans="2:18" s="30" customFormat="1" ht="36.950000000000003" customHeight="1" x14ac:dyDescent="0.3">
      <c r="B76" s="1"/>
      <c r="C76" s="131" t="s">
        <v>277</v>
      </c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8"/>
    </row>
    <row r="77" spans="2:18" s="30" customFormat="1" ht="6.95" customHeight="1" x14ac:dyDescent="0.3">
      <c r="B77" s="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18"/>
    </row>
    <row r="78" spans="2:18" s="30" customFormat="1" ht="30" customHeight="1" x14ac:dyDescent="0.3">
      <c r="B78" s="1"/>
      <c r="C78" s="67" t="s">
        <v>7</v>
      </c>
      <c r="D78" s="32"/>
      <c r="E78" s="32"/>
      <c r="F78" s="109" t="str">
        <f>F6</f>
        <v>Modernizace tepelného hospodářství</v>
      </c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32"/>
      <c r="R78" s="18"/>
    </row>
    <row r="79" spans="2:18" s="30" customFormat="1" ht="36.950000000000003" customHeight="1" x14ac:dyDescent="0.3">
      <c r="B79" s="1"/>
      <c r="C79" s="69" t="s">
        <v>49</v>
      </c>
      <c r="D79" s="32"/>
      <c r="E79" s="32"/>
      <c r="F79" s="111" t="str">
        <f>F7</f>
        <v>D.1.4.e -SO04 - Kuchyně</v>
      </c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32"/>
      <c r="R79" s="18"/>
    </row>
    <row r="80" spans="2:18" s="30" customFormat="1" ht="6.95" customHeight="1" x14ac:dyDescent="0.3">
      <c r="B80" s="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18"/>
    </row>
    <row r="81" spans="2:47" s="30" customFormat="1" ht="18" customHeight="1" x14ac:dyDescent="0.3">
      <c r="B81" s="1"/>
      <c r="C81" s="67" t="s">
        <v>9</v>
      </c>
      <c r="D81" s="32"/>
      <c r="E81" s="32"/>
      <c r="F81" s="68" t="str">
        <f>F9</f>
        <v xml:space="preserve"> </v>
      </c>
      <c r="G81" s="32"/>
      <c r="H81" s="32"/>
      <c r="I81" s="32"/>
      <c r="J81" s="32"/>
      <c r="K81" s="67" t="s">
        <v>11</v>
      </c>
      <c r="L81" s="32"/>
      <c r="M81" s="132" t="str">
        <f>IF(O9="","",O9)</f>
        <v>10. 5. 2018</v>
      </c>
      <c r="N81" s="132"/>
      <c r="O81" s="132"/>
      <c r="P81" s="132"/>
      <c r="Q81" s="32"/>
      <c r="R81" s="18"/>
    </row>
    <row r="82" spans="2:47" s="30" customFormat="1" ht="6.95" customHeight="1" x14ac:dyDescent="0.3">
      <c r="B82" s="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18"/>
    </row>
    <row r="83" spans="2:47" s="30" customFormat="1" ht="15" x14ac:dyDescent="0.3">
      <c r="B83" s="1"/>
      <c r="C83" s="67" t="s">
        <v>271</v>
      </c>
      <c r="D83" s="32"/>
      <c r="E83" s="32"/>
      <c r="F83" s="68" t="str">
        <f>E12</f>
        <v xml:space="preserve"> </v>
      </c>
      <c r="G83" s="32"/>
      <c r="H83" s="32"/>
      <c r="I83" s="32"/>
      <c r="J83" s="32"/>
      <c r="K83" s="67" t="s">
        <v>14</v>
      </c>
      <c r="L83" s="32"/>
      <c r="M83" s="133" t="str">
        <f>E18</f>
        <v xml:space="preserve"> </v>
      </c>
      <c r="N83" s="133"/>
      <c r="O83" s="133"/>
      <c r="P83" s="133"/>
      <c r="Q83" s="133"/>
      <c r="R83" s="18"/>
    </row>
    <row r="84" spans="2:47" s="30" customFormat="1" ht="14.45" customHeight="1" x14ac:dyDescent="0.3">
      <c r="B84" s="1"/>
      <c r="C84" s="67" t="s">
        <v>270</v>
      </c>
      <c r="D84" s="32"/>
      <c r="E84" s="32"/>
      <c r="F84" s="68" t="str">
        <f>IF(E15="","",E15)</f>
        <v xml:space="preserve"> </v>
      </c>
      <c r="G84" s="32"/>
      <c r="H84" s="32"/>
      <c r="I84" s="32"/>
      <c r="J84" s="32"/>
      <c r="K84" s="67" t="s">
        <v>269</v>
      </c>
      <c r="L84" s="32"/>
      <c r="M84" s="133" t="str">
        <f>E21</f>
        <v xml:space="preserve"> </v>
      </c>
      <c r="N84" s="133"/>
      <c r="O84" s="133"/>
      <c r="P84" s="133"/>
      <c r="Q84" s="133"/>
      <c r="R84" s="18"/>
    </row>
    <row r="85" spans="2:47" s="30" customFormat="1" ht="10.35" customHeight="1" x14ac:dyDescent="0.3">
      <c r="B85" s="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18"/>
    </row>
    <row r="86" spans="2:47" s="30" customFormat="1" ht="29.25" customHeight="1" x14ac:dyDescent="0.3">
      <c r="B86" s="1"/>
      <c r="C86" s="140" t="s">
        <v>276</v>
      </c>
      <c r="D86" s="141"/>
      <c r="E86" s="141"/>
      <c r="F86" s="141"/>
      <c r="G86" s="141"/>
      <c r="H86" s="19"/>
      <c r="I86" s="19"/>
      <c r="J86" s="19"/>
      <c r="K86" s="19"/>
      <c r="L86" s="19"/>
      <c r="M86" s="19"/>
      <c r="N86" s="140" t="s">
        <v>34</v>
      </c>
      <c r="O86" s="141"/>
      <c r="P86" s="141"/>
      <c r="Q86" s="141"/>
      <c r="R86" s="18"/>
    </row>
    <row r="87" spans="2:47" s="30" customFormat="1" ht="10.35" customHeight="1" x14ac:dyDescent="0.3">
      <c r="B87" s="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18"/>
    </row>
    <row r="88" spans="2:47" s="30" customFormat="1" ht="29.25" customHeight="1" x14ac:dyDescent="0.3">
      <c r="B88" s="1"/>
      <c r="C88" s="73" t="s">
        <v>275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42">
        <f>N118</f>
        <v>0</v>
      </c>
      <c r="O88" s="128"/>
      <c r="P88" s="128"/>
      <c r="Q88" s="128"/>
      <c r="R88" s="18"/>
      <c r="AC88" s="5">
        <f>N88</f>
        <v>0</v>
      </c>
      <c r="AU88" s="4" t="s">
        <v>35</v>
      </c>
    </row>
    <row r="89" spans="2:47" s="79" customFormat="1" ht="24.95" customHeight="1" x14ac:dyDescent="0.3">
      <c r="B89" s="83"/>
      <c r="C89" s="81"/>
      <c r="D89" s="82" t="s">
        <v>267</v>
      </c>
      <c r="E89" s="81"/>
      <c r="F89" s="81"/>
      <c r="G89" s="81"/>
      <c r="H89" s="81"/>
      <c r="I89" s="81"/>
      <c r="J89" s="81"/>
      <c r="K89" s="81"/>
      <c r="L89" s="81"/>
      <c r="M89" s="81"/>
      <c r="N89" s="123">
        <f>N119</f>
        <v>0</v>
      </c>
      <c r="O89" s="136"/>
      <c r="P89" s="136"/>
      <c r="Q89" s="136"/>
      <c r="R89" s="80"/>
    </row>
    <row r="90" spans="2:47" s="74" customFormat="1" ht="19.899999999999999" customHeight="1" x14ac:dyDescent="0.3">
      <c r="B90" s="78"/>
      <c r="C90" s="76"/>
      <c r="D90" s="77" t="s">
        <v>266</v>
      </c>
      <c r="E90" s="76"/>
      <c r="F90" s="76"/>
      <c r="G90" s="76"/>
      <c r="H90" s="76"/>
      <c r="I90" s="76"/>
      <c r="J90" s="76"/>
      <c r="K90" s="76"/>
      <c r="L90" s="76"/>
      <c r="M90" s="76"/>
      <c r="N90" s="137">
        <f>N120</f>
        <v>0</v>
      </c>
      <c r="O90" s="138"/>
      <c r="P90" s="138"/>
      <c r="Q90" s="138"/>
      <c r="R90" s="75"/>
    </row>
    <row r="91" spans="2:47" s="74" customFormat="1" ht="19.899999999999999" customHeight="1" x14ac:dyDescent="0.3">
      <c r="B91" s="78"/>
      <c r="C91" s="76"/>
      <c r="D91" s="77" t="s">
        <v>262</v>
      </c>
      <c r="E91" s="76"/>
      <c r="F91" s="76"/>
      <c r="G91" s="76"/>
      <c r="H91" s="76"/>
      <c r="I91" s="76"/>
      <c r="J91" s="76"/>
      <c r="K91" s="76"/>
      <c r="L91" s="76"/>
      <c r="M91" s="76"/>
      <c r="N91" s="137">
        <f>N122</f>
        <v>0</v>
      </c>
      <c r="O91" s="138"/>
      <c r="P91" s="138"/>
      <c r="Q91" s="138"/>
      <c r="R91" s="75"/>
    </row>
    <row r="92" spans="2:47" s="74" customFormat="1" ht="19.899999999999999" customHeight="1" x14ac:dyDescent="0.3">
      <c r="B92" s="78"/>
      <c r="C92" s="76"/>
      <c r="D92" s="77" t="s">
        <v>252</v>
      </c>
      <c r="E92" s="76"/>
      <c r="F92" s="76"/>
      <c r="G92" s="76"/>
      <c r="H92" s="76"/>
      <c r="I92" s="76"/>
      <c r="J92" s="76"/>
      <c r="K92" s="76"/>
      <c r="L92" s="76"/>
      <c r="M92" s="76"/>
      <c r="N92" s="137">
        <f>N126</f>
        <v>0</v>
      </c>
      <c r="O92" s="138"/>
      <c r="P92" s="138"/>
      <c r="Q92" s="138"/>
      <c r="R92" s="75"/>
    </row>
    <row r="93" spans="2:47" s="74" customFormat="1" ht="19.899999999999999" customHeight="1" x14ac:dyDescent="0.3">
      <c r="B93" s="78"/>
      <c r="C93" s="76"/>
      <c r="D93" s="77" t="s">
        <v>243</v>
      </c>
      <c r="E93" s="76"/>
      <c r="F93" s="76"/>
      <c r="G93" s="76"/>
      <c r="H93" s="76"/>
      <c r="I93" s="76"/>
      <c r="J93" s="76"/>
      <c r="K93" s="76"/>
      <c r="L93" s="76"/>
      <c r="M93" s="76"/>
      <c r="N93" s="137">
        <f>N129</f>
        <v>0</v>
      </c>
      <c r="O93" s="138"/>
      <c r="P93" s="138"/>
      <c r="Q93" s="138"/>
      <c r="R93" s="75"/>
    </row>
    <row r="94" spans="2:47" s="74" customFormat="1" ht="19.899999999999999" customHeight="1" x14ac:dyDescent="0.3">
      <c r="B94" s="78"/>
      <c r="C94" s="76"/>
      <c r="D94" s="77" t="s">
        <v>212</v>
      </c>
      <c r="E94" s="76"/>
      <c r="F94" s="76"/>
      <c r="G94" s="76"/>
      <c r="H94" s="76"/>
      <c r="I94" s="76"/>
      <c r="J94" s="76"/>
      <c r="K94" s="76"/>
      <c r="L94" s="76"/>
      <c r="M94" s="76"/>
      <c r="N94" s="137">
        <f>N139</f>
        <v>0</v>
      </c>
      <c r="O94" s="138"/>
      <c r="P94" s="138"/>
      <c r="Q94" s="138"/>
      <c r="R94" s="75"/>
    </row>
    <row r="95" spans="2:47" s="74" customFormat="1" ht="19.899999999999999" customHeight="1" x14ac:dyDescent="0.3">
      <c r="B95" s="78"/>
      <c r="C95" s="76"/>
      <c r="D95" s="77" t="s">
        <v>139</v>
      </c>
      <c r="E95" s="76"/>
      <c r="F95" s="76"/>
      <c r="G95" s="76"/>
      <c r="H95" s="76"/>
      <c r="I95" s="76"/>
      <c r="J95" s="76"/>
      <c r="K95" s="76"/>
      <c r="L95" s="76"/>
      <c r="M95" s="76"/>
      <c r="N95" s="137">
        <f>N158</f>
        <v>0</v>
      </c>
      <c r="O95" s="138"/>
      <c r="P95" s="138"/>
      <c r="Q95" s="138"/>
      <c r="R95" s="75"/>
    </row>
    <row r="96" spans="2:47" s="79" customFormat="1" ht="24.95" customHeight="1" x14ac:dyDescent="0.3">
      <c r="B96" s="83"/>
      <c r="C96" s="81"/>
      <c r="D96" s="82" t="s">
        <v>50</v>
      </c>
      <c r="E96" s="81"/>
      <c r="F96" s="81"/>
      <c r="G96" s="81"/>
      <c r="H96" s="81"/>
      <c r="I96" s="81"/>
      <c r="J96" s="81"/>
      <c r="K96" s="81"/>
      <c r="L96" s="81"/>
      <c r="M96" s="81"/>
      <c r="N96" s="123">
        <f>N167</f>
        <v>0</v>
      </c>
      <c r="O96" s="136"/>
      <c r="P96" s="136"/>
      <c r="Q96" s="136"/>
      <c r="R96" s="80"/>
    </row>
    <row r="97" spans="2:21" s="74" customFormat="1" ht="19.899999999999999" customHeight="1" x14ac:dyDescent="0.3">
      <c r="B97" s="78"/>
      <c r="C97" s="76"/>
      <c r="D97" s="77" t="s">
        <v>106</v>
      </c>
      <c r="E97" s="76"/>
      <c r="F97" s="76"/>
      <c r="G97" s="76"/>
      <c r="H97" s="76"/>
      <c r="I97" s="76"/>
      <c r="J97" s="76"/>
      <c r="K97" s="76"/>
      <c r="L97" s="76"/>
      <c r="M97" s="76"/>
      <c r="N97" s="137">
        <f>N168</f>
        <v>0</v>
      </c>
      <c r="O97" s="138"/>
      <c r="P97" s="138"/>
      <c r="Q97" s="138"/>
      <c r="R97" s="75"/>
    </row>
    <row r="98" spans="2:21" s="30" customFormat="1" ht="21.75" customHeight="1" x14ac:dyDescent="0.3">
      <c r="B98" s="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18"/>
    </row>
    <row r="99" spans="2:21" s="30" customFormat="1" ht="29.25" customHeight="1" x14ac:dyDescent="0.3">
      <c r="B99" s="1"/>
      <c r="C99" s="73" t="s">
        <v>274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128">
        <v>0</v>
      </c>
      <c r="O99" s="129"/>
      <c r="P99" s="129"/>
      <c r="Q99" s="129"/>
      <c r="R99" s="18"/>
      <c r="T99" s="72"/>
      <c r="U99" s="71" t="s">
        <v>17</v>
      </c>
    </row>
    <row r="100" spans="2:21" s="30" customFormat="1" ht="18" customHeight="1" x14ac:dyDescent="0.3">
      <c r="B100" s="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18"/>
    </row>
    <row r="101" spans="2:21" s="30" customFormat="1" ht="29.25" customHeight="1" x14ac:dyDescent="0.3">
      <c r="B101" s="1"/>
      <c r="C101" s="70" t="s">
        <v>273</v>
      </c>
      <c r="D101" s="19"/>
      <c r="E101" s="19"/>
      <c r="F101" s="19"/>
      <c r="G101" s="19"/>
      <c r="H101" s="19"/>
      <c r="I101" s="19"/>
      <c r="J101" s="19"/>
      <c r="K101" s="19"/>
      <c r="L101" s="130">
        <f>ROUND(SUM(N88+N99),2)</f>
        <v>0</v>
      </c>
      <c r="M101" s="130"/>
      <c r="N101" s="130"/>
      <c r="O101" s="130"/>
      <c r="P101" s="130"/>
      <c r="Q101" s="130"/>
      <c r="R101" s="18"/>
    </row>
    <row r="102" spans="2:21" s="30" customFormat="1" ht="6.95" customHeight="1" x14ac:dyDescent="0.3"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17"/>
    </row>
    <row r="106" spans="2:21" s="30" customFormat="1" ht="6.95" customHeight="1" x14ac:dyDescent="0.3">
      <c r="B106" s="16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20"/>
    </row>
    <row r="107" spans="2:21" s="30" customFormat="1" ht="36.950000000000003" customHeight="1" x14ac:dyDescent="0.3">
      <c r="B107" s="1"/>
      <c r="C107" s="131" t="s">
        <v>272</v>
      </c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8"/>
    </row>
    <row r="108" spans="2:21" s="30" customFormat="1" ht="6.95" customHeight="1" x14ac:dyDescent="0.3">
      <c r="B108" s="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18"/>
    </row>
    <row r="109" spans="2:21" s="30" customFormat="1" ht="30" customHeight="1" x14ac:dyDescent="0.3">
      <c r="B109" s="1"/>
      <c r="C109" s="67" t="s">
        <v>7</v>
      </c>
      <c r="D109" s="32"/>
      <c r="E109" s="32"/>
      <c r="F109" s="109" t="str">
        <f>F6</f>
        <v>Modernizace tepelného hospodářství</v>
      </c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32"/>
      <c r="R109" s="18"/>
    </row>
    <row r="110" spans="2:21" s="30" customFormat="1" ht="36.950000000000003" customHeight="1" x14ac:dyDescent="0.3">
      <c r="B110" s="1"/>
      <c r="C110" s="69" t="s">
        <v>49</v>
      </c>
      <c r="D110" s="32"/>
      <c r="E110" s="32"/>
      <c r="F110" s="111" t="str">
        <f>F7</f>
        <v>D.1.4.e -SO04 - Kuchyně</v>
      </c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  <c r="Q110" s="32"/>
      <c r="R110" s="18"/>
    </row>
    <row r="111" spans="2:21" s="30" customFormat="1" ht="6.95" customHeight="1" x14ac:dyDescent="0.3">
      <c r="B111" s="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18"/>
    </row>
    <row r="112" spans="2:21" s="30" customFormat="1" ht="18" customHeight="1" x14ac:dyDescent="0.3">
      <c r="B112" s="1"/>
      <c r="C112" s="67" t="s">
        <v>9</v>
      </c>
      <c r="D112" s="32"/>
      <c r="E112" s="32"/>
      <c r="F112" s="68" t="str">
        <f>F9</f>
        <v xml:space="preserve"> </v>
      </c>
      <c r="G112" s="32"/>
      <c r="H112" s="32"/>
      <c r="I112" s="32"/>
      <c r="J112" s="32"/>
      <c r="K112" s="67" t="s">
        <v>11</v>
      </c>
      <c r="L112" s="32"/>
      <c r="M112" s="132" t="str">
        <f>IF(O9="","",O9)</f>
        <v>10. 5. 2018</v>
      </c>
      <c r="N112" s="132"/>
      <c r="O112" s="132"/>
      <c r="P112" s="132"/>
      <c r="Q112" s="32"/>
      <c r="R112" s="18"/>
    </row>
    <row r="113" spans="2:65" s="30" customFormat="1" ht="6.95" customHeight="1" x14ac:dyDescent="0.3">
      <c r="B113" s="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18"/>
    </row>
    <row r="114" spans="2:65" s="30" customFormat="1" ht="15" x14ac:dyDescent="0.3">
      <c r="B114" s="1"/>
      <c r="C114" s="67" t="s">
        <v>271</v>
      </c>
      <c r="D114" s="32"/>
      <c r="E114" s="32"/>
      <c r="F114" s="68" t="str">
        <f>E12</f>
        <v xml:space="preserve"> </v>
      </c>
      <c r="G114" s="32"/>
      <c r="H114" s="32"/>
      <c r="I114" s="32"/>
      <c r="J114" s="32"/>
      <c r="K114" s="67" t="s">
        <v>14</v>
      </c>
      <c r="L114" s="32"/>
      <c r="M114" s="133" t="str">
        <f>E18</f>
        <v xml:space="preserve"> </v>
      </c>
      <c r="N114" s="133"/>
      <c r="O114" s="133"/>
      <c r="P114" s="133"/>
      <c r="Q114" s="133"/>
      <c r="R114" s="18"/>
    </row>
    <row r="115" spans="2:65" s="30" customFormat="1" ht="14.45" customHeight="1" x14ac:dyDescent="0.3">
      <c r="B115" s="1"/>
      <c r="C115" s="67" t="s">
        <v>270</v>
      </c>
      <c r="D115" s="32"/>
      <c r="E115" s="32"/>
      <c r="F115" s="68" t="str">
        <f>IF(E15="","",E15)</f>
        <v xml:space="preserve"> </v>
      </c>
      <c r="G115" s="32"/>
      <c r="H115" s="32"/>
      <c r="I115" s="32"/>
      <c r="J115" s="32"/>
      <c r="K115" s="67" t="s">
        <v>269</v>
      </c>
      <c r="L115" s="32"/>
      <c r="M115" s="133" t="str">
        <f>E21</f>
        <v xml:space="preserve"> </v>
      </c>
      <c r="N115" s="133"/>
      <c r="O115" s="133"/>
      <c r="P115" s="133"/>
      <c r="Q115" s="133"/>
      <c r="R115" s="18"/>
    </row>
    <row r="116" spans="2:65" s="30" customFormat="1" ht="10.35" customHeight="1" x14ac:dyDescent="0.3">
      <c r="B116" s="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18"/>
    </row>
    <row r="117" spans="2:65" s="13" customFormat="1" ht="29.25" customHeight="1" x14ac:dyDescent="0.3">
      <c r="B117" s="14"/>
      <c r="C117" s="66" t="s">
        <v>36</v>
      </c>
      <c r="D117" s="65" t="s">
        <v>27</v>
      </c>
      <c r="E117" s="65" t="s">
        <v>26</v>
      </c>
      <c r="F117" s="134" t="s">
        <v>37</v>
      </c>
      <c r="G117" s="134"/>
      <c r="H117" s="134"/>
      <c r="I117" s="134"/>
      <c r="J117" s="65" t="s">
        <v>38</v>
      </c>
      <c r="K117" s="65" t="s">
        <v>39</v>
      </c>
      <c r="L117" s="134" t="s">
        <v>40</v>
      </c>
      <c r="M117" s="134"/>
      <c r="N117" s="134" t="s">
        <v>34</v>
      </c>
      <c r="O117" s="134"/>
      <c r="P117" s="134"/>
      <c r="Q117" s="135"/>
      <c r="R117" s="64"/>
      <c r="T117" s="63" t="s">
        <v>41</v>
      </c>
      <c r="U117" s="62" t="s">
        <v>17</v>
      </c>
      <c r="V117" s="62" t="s">
        <v>42</v>
      </c>
      <c r="W117" s="62" t="s">
        <v>43</v>
      </c>
      <c r="X117" s="62" t="s">
        <v>44</v>
      </c>
      <c r="Y117" s="62" t="s">
        <v>45</v>
      </c>
      <c r="Z117" s="62" t="s">
        <v>46</v>
      </c>
      <c r="AA117" s="61" t="s">
        <v>47</v>
      </c>
    </row>
    <row r="118" spans="2:65" s="30" customFormat="1" ht="29.25" customHeight="1" x14ac:dyDescent="0.35">
      <c r="B118" s="1"/>
      <c r="C118" s="60" t="s">
        <v>268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120">
        <f>BK118</f>
        <v>0</v>
      </c>
      <c r="O118" s="121"/>
      <c r="P118" s="121"/>
      <c r="Q118" s="121"/>
      <c r="R118" s="18"/>
      <c r="T118" s="12"/>
      <c r="U118" s="11"/>
      <c r="V118" s="11"/>
      <c r="W118" s="59">
        <f>W119+W167</f>
        <v>86.436000000000007</v>
      </c>
      <c r="X118" s="11"/>
      <c r="Y118" s="59">
        <f>Y119+Y167</f>
        <v>1.8942699999999999</v>
      </c>
      <c r="Z118" s="11"/>
      <c r="AA118" s="58">
        <f>AA119+AA167</f>
        <v>0</v>
      </c>
      <c r="AT118" s="4" t="s">
        <v>28</v>
      </c>
      <c r="AU118" s="4" t="s">
        <v>35</v>
      </c>
      <c r="BK118" s="57">
        <f>BK119+BK167</f>
        <v>0</v>
      </c>
    </row>
    <row r="119" spans="2:65" s="41" customFormat="1" ht="37.35" customHeight="1" x14ac:dyDescent="0.35">
      <c r="B119" s="51"/>
      <c r="C119" s="46"/>
      <c r="D119" s="52" t="s">
        <v>267</v>
      </c>
      <c r="E119" s="52"/>
      <c r="F119" s="52"/>
      <c r="G119" s="52"/>
      <c r="H119" s="52"/>
      <c r="I119" s="52"/>
      <c r="J119" s="52"/>
      <c r="K119" s="52"/>
      <c r="L119" s="52"/>
      <c r="M119" s="52"/>
      <c r="N119" s="122">
        <f>BK119</f>
        <v>0</v>
      </c>
      <c r="O119" s="123"/>
      <c r="P119" s="123"/>
      <c r="Q119" s="123"/>
      <c r="R119" s="49"/>
      <c r="T119" s="48"/>
      <c r="U119" s="46"/>
      <c r="V119" s="46"/>
      <c r="W119" s="47">
        <f>W120+W122+W126+W129+W139+W158</f>
        <v>27.268000000000001</v>
      </c>
      <c r="X119" s="46"/>
      <c r="Y119" s="47">
        <f>Y120+Y122+Y126+Y129+Y139+Y158</f>
        <v>1.8942699999999999</v>
      </c>
      <c r="Z119" s="46"/>
      <c r="AA119" s="45">
        <f>AA120+AA122+AA126+AA129+AA139+AA158</f>
        <v>0</v>
      </c>
      <c r="AR119" s="43" t="s">
        <v>30</v>
      </c>
      <c r="AT119" s="44" t="s">
        <v>28</v>
      </c>
      <c r="AU119" s="44" t="s">
        <v>29</v>
      </c>
      <c r="AY119" s="43" t="s">
        <v>48</v>
      </c>
      <c r="BK119" s="42">
        <f>BK120+BK122+BK126+BK129+BK139+BK158</f>
        <v>0</v>
      </c>
    </row>
    <row r="120" spans="2:65" s="41" customFormat="1" ht="19.899999999999999" customHeight="1" x14ac:dyDescent="0.3">
      <c r="B120" s="51"/>
      <c r="C120" s="46"/>
      <c r="D120" s="50" t="s">
        <v>266</v>
      </c>
      <c r="E120" s="50"/>
      <c r="F120" s="50"/>
      <c r="G120" s="50"/>
      <c r="H120" s="50"/>
      <c r="I120" s="50"/>
      <c r="J120" s="50"/>
      <c r="K120" s="50"/>
      <c r="L120" s="50"/>
      <c r="M120" s="50"/>
      <c r="N120" s="115">
        <f>BK120</f>
        <v>0</v>
      </c>
      <c r="O120" s="116"/>
      <c r="P120" s="116"/>
      <c r="Q120" s="116"/>
      <c r="R120" s="49"/>
      <c r="T120" s="48"/>
      <c r="U120" s="46"/>
      <c r="V120" s="46"/>
      <c r="W120" s="47">
        <f>W121</f>
        <v>0</v>
      </c>
      <c r="X120" s="46"/>
      <c r="Y120" s="47">
        <f>Y121</f>
        <v>0</v>
      </c>
      <c r="Z120" s="46"/>
      <c r="AA120" s="45">
        <f>AA121</f>
        <v>0</v>
      </c>
      <c r="AR120" s="43" t="s">
        <v>30</v>
      </c>
      <c r="AT120" s="44" t="s">
        <v>28</v>
      </c>
      <c r="AU120" s="44" t="s">
        <v>30</v>
      </c>
      <c r="AY120" s="43" t="s">
        <v>48</v>
      </c>
      <c r="BK120" s="42">
        <f>BK121</f>
        <v>0</v>
      </c>
    </row>
    <row r="121" spans="2:65" s="30" customFormat="1" ht="38.25" customHeight="1" x14ac:dyDescent="0.3">
      <c r="B121" s="10"/>
      <c r="C121" s="56" t="s">
        <v>30</v>
      </c>
      <c r="D121" s="56" t="s">
        <v>51</v>
      </c>
      <c r="E121" s="55" t="s">
        <v>265</v>
      </c>
      <c r="F121" s="119" t="s">
        <v>264</v>
      </c>
      <c r="G121" s="119"/>
      <c r="H121" s="119"/>
      <c r="I121" s="119"/>
      <c r="J121" s="54" t="s">
        <v>52</v>
      </c>
      <c r="K121" s="53">
        <v>2</v>
      </c>
      <c r="L121" s="117"/>
      <c r="M121" s="117"/>
      <c r="N121" s="117"/>
      <c r="O121" s="113"/>
      <c r="P121" s="113"/>
      <c r="Q121" s="113"/>
      <c r="R121" s="37"/>
      <c r="T121" s="36" t="s">
        <v>1</v>
      </c>
      <c r="U121" s="40" t="s">
        <v>18</v>
      </c>
      <c r="V121" s="39">
        <v>0</v>
      </c>
      <c r="W121" s="39">
        <f>V121*K121</f>
        <v>0</v>
      </c>
      <c r="X121" s="39">
        <v>0</v>
      </c>
      <c r="Y121" s="39">
        <f>X121*K121</f>
        <v>0</v>
      </c>
      <c r="Z121" s="39">
        <v>0</v>
      </c>
      <c r="AA121" s="38">
        <f>Z121*K121</f>
        <v>0</v>
      </c>
      <c r="AR121" s="4" t="s">
        <v>65</v>
      </c>
      <c r="AT121" s="4" t="s">
        <v>51</v>
      </c>
      <c r="AU121" s="4" t="s">
        <v>31</v>
      </c>
      <c r="AY121" s="4" t="s">
        <v>48</v>
      </c>
      <c r="BE121" s="5">
        <f>IF(U121="základní",N121,0)</f>
        <v>0</v>
      </c>
      <c r="BF121" s="5">
        <f>IF(U121="snížená",N121,0)</f>
        <v>0</v>
      </c>
      <c r="BG121" s="5">
        <f>IF(U121="zákl. přenesená",N121,0)</f>
        <v>0</v>
      </c>
      <c r="BH121" s="5">
        <f>IF(U121="sníž. přenesená",N121,0)</f>
        <v>0</v>
      </c>
      <c r="BI121" s="5">
        <f>IF(U121="nulová",N121,0)</f>
        <v>0</v>
      </c>
      <c r="BJ121" s="4" t="s">
        <v>30</v>
      </c>
      <c r="BK121" s="5">
        <f>ROUND(L121*K121,2)</f>
        <v>0</v>
      </c>
      <c r="BL121" s="4" t="s">
        <v>66</v>
      </c>
      <c r="BM121" s="4" t="s">
        <v>263</v>
      </c>
    </row>
    <row r="122" spans="2:65" s="41" customFormat="1" ht="29.85" customHeight="1" x14ac:dyDescent="0.3">
      <c r="B122" s="51"/>
      <c r="C122" s="46"/>
      <c r="D122" s="50" t="s">
        <v>262</v>
      </c>
      <c r="E122" s="50"/>
      <c r="F122" s="50"/>
      <c r="G122" s="50"/>
      <c r="H122" s="50"/>
      <c r="I122" s="50"/>
      <c r="J122" s="50"/>
      <c r="K122" s="50"/>
      <c r="L122" s="50"/>
      <c r="M122" s="50"/>
      <c r="N122" s="126"/>
      <c r="O122" s="127"/>
      <c r="P122" s="127"/>
      <c r="Q122" s="127"/>
      <c r="R122" s="49"/>
      <c r="T122" s="48"/>
      <c r="U122" s="46"/>
      <c r="V122" s="46"/>
      <c r="W122" s="47">
        <f>SUM(W123:W125)</f>
        <v>0</v>
      </c>
      <c r="X122" s="46"/>
      <c r="Y122" s="47">
        <f>SUM(Y123:Y125)</f>
        <v>0</v>
      </c>
      <c r="Z122" s="46"/>
      <c r="AA122" s="45">
        <f>SUM(AA123:AA125)</f>
        <v>0</v>
      </c>
      <c r="AR122" s="43" t="s">
        <v>30</v>
      </c>
      <c r="AT122" s="44" t="s">
        <v>28</v>
      </c>
      <c r="AU122" s="44" t="s">
        <v>30</v>
      </c>
      <c r="AY122" s="43" t="s">
        <v>48</v>
      </c>
      <c r="BK122" s="42">
        <f>SUM(BK123:BK125)</f>
        <v>0</v>
      </c>
    </row>
    <row r="123" spans="2:65" s="30" customFormat="1" ht="63.75" customHeight="1" x14ac:dyDescent="0.3">
      <c r="B123" s="10"/>
      <c r="C123" s="56" t="s">
        <v>31</v>
      </c>
      <c r="D123" s="56" t="s">
        <v>51</v>
      </c>
      <c r="E123" s="55" t="s">
        <v>261</v>
      </c>
      <c r="F123" s="119" t="s">
        <v>257</v>
      </c>
      <c r="G123" s="119"/>
      <c r="H123" s="119"/>
      <c r="I123" s="119"/>
      <c r="J123" s="54" t="s">
        <v>52</v>
      </c>
      <c r="K123" s="53">
        <v>1</v>
      </c>
      <c r="L123" s="117"/>
      <c r="M123" s="117"/>
      <c r="N123" s="117"/>
      <c r="O123" s="113"/>
      <c r="P123" s="113"/>
      <c r="Q123" s="113"/>
      <c r="R123" s="37"/>
      <c r="T123" s="36" t="s">
        <v>1</v>
      </c>
      <c r="U123" s="40" t="s">
        <v>18</v>
      </c>
      <c r="V123" s="39">
        <v>0</v>
      </c>
      <c r="W123" s="39">
        <f>V123*K123</f>
        <v>0</v>
      </c>
      <c r="X123" s="39">
        <v>0</v>
      </c>
      <c r="Y123" s="39">
        <f>X123*K123</f>
        <v>0</v>
      </c>
      <c r="Z123" s="39">
        <v>0</v>
      </c>
      <c r="AA123" s="38">
        <f>Z123*K123</f>
        <v>0</v>
      </c>
      <c r="AR123" s="4" t="s">
        <v>65</v>
      </c>
      <c r="AT123" s="4" t="s">
        <v>51</v>
      </c>
      <c r="AU123" s="4" t="s">
        <v>31</v>
      </c>
      <c r="AY123" s="4" t="s">
        <v>48</v>
      </c>
      <c r="BE123" s="5">
        <f>IF(U123="základní",N123,0)</f>
        <v>0</v>
      </c>
      <c r="BF123" s="5">
        <f>IF(U123="snížená",N123,0)</f>
        <v>0</v>
      </c>
      <c r="BG123" s="5">
        <f>IF(U123="zákl. přenesená",N123,0)</f>
        <v>0</v>
      </c>
      <c r="BH123" s="5">
        <f>IF(U123="sníž. přenesená",N123,0)</f>
        <v>0</v>
      </c>
      <c r="BI123" s="5">
        <f>IF(U123="nulová",N123,0)</f>
        <v>0</v>
      </c>
      <c r="BJ123" s="4" t="s">
        <v>30</v>
      </c>
      <c r="BK123" s="5">
        <f>ROUND(L123*K123,2)</f>
        <v>0</v>
      </c>
      <c r="BL123" s="4" t="s">
        <v>66</v>
      </c>
      <c r="BM123" s="4" t="s">
        <v>260</v>
      </c>
    </row>
    <row r="124" spans="2:65" s="30" customFormat="1" ht="63.75" customHeight="1" x14ac:dyDescent="0.3">
      <c r="B124" s="10"/>
      <c r="C124" s="56" t="s">
        <v>259</v>
      </c>
      <c r="D124" s="56" t="s">
        <v>51</v>
      </c>
      <c r="E124" s="55" t="s">
        <v>258</v>
      </c>
      <c r="F124" s="119" t="s">
        <v>257</v>
      </c>
      <c r="G124" s="119"/>
      <c r="H124" s="119"/>
      <c r="I124" s="119"/>
      <c r="J124" s="54" t="s">
        <v>52</v>
      </c>
      <c r="K124" s="53">
        <v>1</v>
      </c>
      <c r="L124" s="117"/>
      <c r="M124" s="117"/>
      <c r="N124" s="117"/>
      <c r="O124" s="113"/>
      <c r="P124" s="113"/>
      <c r="Q124" s="113"/>
      <c r="R124" s="37"/>
      <c r="T124" s="36" t="s">
        <v>1</v>
      </c>
      <c r="U124" s="40" t="s">
        <v>18</v>
      </c>
      <c r="V124" s="39">
        <v>0</v>
      </c>
      <c r="W124" s="39">
        <f>V124*K124</f>
        <v>0</v>
      </c>
      <c r="X124" s="39">
        <v>0</v>
      </c>
      <c r="Y124" s="39">
        <f>X124*K124</f>
        <v>0</v>
      </c>
      <c r="Z124" s="39">
        <v>0</v>
      </c>
      <c r="AA124" s="38">
        <f>Z124*K124</f>
        <v>0</v>
      </c>
      <c r="AR124" s="4" t="s">
        <v>65</v>
      </c>
      <c r="AT124" s="4" t="s">
        <v>51</v>
      </c>
      <c r="AU124" s="4" t="s">
        <v>31</v>
      </c>
      <c r="AY124" s="4" t="s">
        <v>48</v>
      </c>
      <c r="BE124" s="5">
        <f>IF(U124="základní",N124,0)</f>
        <v>0</v>
      </c>
      <c r="BF124" s="5">
        <f>IF(U124="snížená",N124,0)</f>
        <v>0</v>
      </c>
      <c r="BG124" s="5">
        <f>IF(U124="zákl. přenesená",N124,0)</f>
        <v>0</v>
      </c>
      <c r="BH124" s="5">
        <f>IF(U124="sníž. přenesená",N124,0)</f>
        <v>0</v>
      </c>
      <c r="BI124" s="5">
        <f>IF(U124="nulová",N124,0)</f>
        <v>0</v>
      </c>
      <c r="BJ124" s="4" t="s">
        <v>30</v>
      </c>
      <c r="BK124" s="5">
        <f>ROUND(L124*K124,2)</f>
        <v>0</v>
      </c>
      <c r="BL124" s="4" t="s">
        <v>66</v>
      </c>
      <c r="BM124" s="4" t="s">
        <v>256</v>
      </c>
    </row>
    <row r="125" spans="2:65" s="30" customFormat="1" ht="16.5" customHeight="1" x14ac:dyDescent="0.3">
      <c r="B125" s="10"/>
      <c r="C125" s="56" t="s">
        <v>67</v>
      </c>
      <c r="D125" s="56" t="s">
        <v>51</v>
      </c>
      <c r="E125" s="55" t="s">
        <v>255</v>
      </c>
      <c r="F125" s="119" t="s">
        <v>254</v>
      </c>
      <c r="G125" s="119"/>
      <c r="H125" s="119"/>
      <c r="I125" s="119"/>
      <c r="J125" s="54" t="s">
        <v>52</v>
      </c>
      <c r="K125" s="53">
        <v>1</v>
      </c>
      <c r="L125" s="117"/>
      <c r="M125" s="117"/>
      <c r="N125" s="117"/>
      <c r="O125" s="113"/>
      <c r="P125" s="113"/>
      <c r="Q125" s="113"/>
      <c r="R125" s="37"/>
      <c r="T125" s="36" t="s">
        <v>1</v>
      </c>
      <c r="U125" s="40" t="s">
        <v>18</v>
      </c>
      <c r="V125" s="39">
        <v>0</v>
      </c>
      <c r="W125" s="39">
        <f>V125*K125</f>
        <v>0</v>
      </c>
      <c r="X125" s="39">
        <v>0</v>
      </c>
      <c r="Y125" s="39">
        <f>X125*K125</f>
        <v>0</v>
      </c>
      <c r="Z125" s="39">
        <v>0</v>
      </c>
      <c r="AA125" s="38">
        <f>Z125*K125</f>
        <v>0</v>
      </c>
      <c r="AR125" s="4" t="s">
        <v>65</v>
      </c>
      <c r="AT125" s="4" t="s">
        <v>51</v>
      </c>
      <c r="AU125" s="4" t="s">
        <v>31</v>
      </c>
      <c r="AY125" s="4" t="s">
        <v>48</v>
      </c>
      <c r="BE125" s="5">
        <f>IF(U125="základní",N125,0)</f>
        <v>0</v>
      </c>
      <c r="BF125" s="5">
        <f>IF(U125="snížená",N125,0)</f>
        <v>0</v>
      </c>
      <c r="BG125" s="5">
        <f>IF(U125="zákl. přenesená",N125,0)</f>
        <v>0</v>
      </c>
      <c r="BH125" s="5">
        <f>IF(U125="sníž. přenesená",N125,0)</f>
        <v>0</v>
      </c>
      <c r="BI125" s="5">
        <f>IF(U125="nulová",N125,0)</f>
        <v>0</v>
      </c>
      <c r="BJ125" s="4" t="s">
        <v>30</v>
      </c>
      <c r="BK125" s="5">
        <f>ROUND(L125*K125,2)</f>
        <v>0</v>
      </c>
      <c r="BL125" s="4" t="s">
        <v>66</v>
      </c>
      <c r="BM125" s="4" t="s">
        <v>253</v>
      </c>
    </row>
    <row r="126" spans="2:65" s="41" customFormat="1" ht="29.85" customHeight="1" x14ac:dyDescent="0.3">
      <c r="B126" s="51"/>
      <c r="C126" s="46"/>
      <c r="D126" s="50" t="s">
        <v>252</v>
      </c>
      <c r="E126" s="50"/>
      <c r="F126" s="50"/>
      <c r="G126" s="50"/>
      <c r="H126" s="50"/>
      <c r="I126" s="50"/>
      <c r="J126" s="50"/>
      <c r="K126" s="50"/>
      <c r="L126" s="50"/>
      <c r="M126" s="50"/>
      <c r="N126" s="126"/>
      <c r="O126" s="127"/>
      <c r="P126" s="127"/>
      <c r="Q126" s="127"/>
      <c r="R126" s="49"/>
      <c r="T126" s="48"/>
      <c r="U126" s="46"/>
      <c r="V126" s="46"/>
      <c r="W126" s="47">
        <f>SUM(W127:W128)</f>
        <v>0</v>
      </c>
      <c r="X126" s="46"/>
      <c r="Y126" s="47">
        <f>SUM(Y127:Y128)</f>
        <v>0</v>
      </c>
      <c r="Z126" s="46"/>
      <c r="AA126" s="45">
        <f>SUM(AA127:AA128)</f>
        <v>0</v>
      </c>
      <c r="AR126" s="43" t="s">
        <v>30</v>
      </c>
      <c r="AT126" s="44" t="s">
        <v>28</v>
      </c>
      <c r="AU126" s="44" t="s">
        <v>30</v>
      </c>
      <c r="AY126" s="43" t="s">
        <v>48</v>
      </c>
      <c r="BK126" s="42">
        <f>SUM(BK127:BK128)</f>
        <v>0</v>
      </c>
    </row>
    <row r="127" spans="2:65" s="30" customFormat="1" ht="25.5" customHeight="1" x14ac:dyDescent="0.3">
      <c r="B127" s="10"/>
      <c r="C127" s="56" t="s">
        <v>251</v>
      </c>
      <c r="D127" s="56" t="s">
        <v>51</v>
      </c>
      <c r="E127" s="55" t="s">
        <v>250</v>
      </c>
      <c r="F127" s="119" t="s">
        <v>249</v>
      </c>
      <c r="G127" s="119"/>
      <c r="H127" s="119"/>
      <c r="I127" s="119"/>
      <c r="J127" s="54" t="s">
        <v>52</v>
      </c>
      <c r="K127" s="53">
        <v>1</v>
      </c>
      <c r="L127" s="117"/>
      <c r="M127" s="117"/>
      <c r="N127" s="117"/>
      <c r="O127" s="113"/>
      <c r="P127" s="113"/>
      <c r="Q127" s="113"/>
      <c r="R127" s="37"/>
      <c r="T127" s="36" t="s">
        <v>1</v>
      </c>
      <c r="U127" s="40" t="s">
        <v>18</v>
      </c>
      <c r="V127" s="39">
        <v>0</v>
      </c>
      <c r="W127" s="39">
        <f>V127*K127</f>
        <v>0</v>
      </c>
      <c r="X127" s="39">
        <v>0</v>
      </c>
      <c r="Y127" s="39">
        <f>X127*K127</f>
        <v>0</v>
      </c>
      <c r="Z127" s="39">
        <v>0</v>
      </c>
      <c r="AA127" s="38">
        <f>Z127*K127</f>
        <v>0</v>
      </c>
      <c r="AR127" s="4" t="s">
        <v>65</v>
      </c>
      <c r="AT127" s="4" t="s">
        <v>51</v>
      </c>
      <c r="AU127" s="4" t="s">
        <v>31</v>
      </c>
      <c r="AY127" s="4" t="s">
        <v>48</v>
      </c>
      <c r="BE127" s="5">
        <f>IF(U127="základní",N127,0)</f>
        <v>0</v>
      </c>
      <c r="BF127" s="5">
        <f>IF(U127="snížená",N127,0)</f>
        <v>0</v>
      </c>
      <c r="BG127" s="5">
        <f>IF(U127="zákl. přenesená",N127,0)</f>
        <v>0</v>
      </c>
      <c r="BH127" s="5">
        <f>IF(U127="sníž. přenesená",N127,0)</f>
        <v>0</v>
      </c>
      <c r="BI127" s="5">
        <f>IF(U127="nulová",N127,0)</f>
        <v>0</v>
      </c>
      <c r="BJ127" s="4" t="s">
        <v>30</v>
      </c>
      <c r="BK127" s="5">
        <f>ROUND(L127*K127,2)</f>
        <v>0</v>
      </c>
      <c r="BL127" s="4" t="s">
        <v>66</v>
      </c>
      <c r="BM127" s="4" t="s">
        <v>248</v>
      </c>
    </row>
    <row r="128" spans="2:65" s="30" customFormat="1" ht="25.5" customHeight="1" x14ac:dyDescent="0.3">
      <c r="B128" s="10"/>
      <c r="C128" s="56" t="s">
        <v>247</v>
      </c>
      <c r="D128" s="56" t="s">
        <v>51</v>
      </c>
      <c r="E128" s="55" t="s">
        <v>246</v>
      </c>
      <c r="F128" s="119" t="s">
        <v>245</v>
      </c>
      <c r="G128" s="119"/>
      <c r="H128" s="119"/>
      <c r="I128" s="119"/>
      <c r="J128" s="54" t="s">
        <v>52</v>
      </c>
      <c r="K128" s="53">
        <v>1</v>
      </c>
      <c r="L128" s="117"/>
      <c r="M128" s="117"/>
      <c r="N128" s="117"/>
      <c r="O128" s="113"/>
      <c r="P128" s="113"/>
      <c r="Q128" s="113"/>
      <c r="R128" s="37"/>
      <c r="T128" s="36" t="s">
        <v>1</v>
      </c>
      <c r="U128" s="40" t="s">
        <v>18</v>
      </c>
      <c r="V128" s="39">
        <v>0</v>
      </c>
      <c r="W128" s="39">
        <f>V128*K128</f>
        <v>0</v>
      </c>
      <c r="X128" s="39">
        <v>0</v>
      </c>
      <c r="Y128" s="39">
        <f>X128*K128</f>
        <v>0</v>
      </c>
      <c r="Z128" s="39">
        <v>0</v>
      </c>
      <c r="AA128" s="38">
        <f>Z128*K128</f>
        <v>0</v>
      </c>
      <c r="AR128" s="4" t="s">
        <v>65</v>
      </c>
      <c r="AT128" s="4" t="s">
        <v>51</v>
      </c>
      <c r="AU128" s="4" t="s">
        <v>31</v>
      </c>
      <c r="AY128" s="4" t="s">
        <v>48</v>
      </c>
      <c r="BE128" s="5">
        <f>IF(U128="základní",N128,0)</f>
        <v>0</v>
      </c>
      <c r="BF128" s="5">
        <f>IF(U128="snížená",N128,0)</f>
        <v>0</v>
      </c>
      <c r="BG128" s="5">
        <f>IF(U128="zákl. přenesená",N128,0)</f>
        <v>0</v>
      </c>
      <c r="BH128" s="5">
        <f>IF(U128="sníž. přenesená",N128,0)</f>
        <v>0</v>
      </c>
      <c r="BI128" s="5">
        <f>IF(U128="nulová",N128,0)</f>
        <v>0</v>
      </c>
      <c r="BJ128" s="4" t="s">
        <v>30</v>
      </c>
      <c r="BK128" s="5">
        <f>ROUND(L128*K128,2)</f>
        <v>0</v>
      </c>
      <c r="BL128" s="4" t="s">
        <v>66</v>
      </c>
      <c r="BM128" s="4" t="s">
        <v>244</v>
      </c>
    </row>
    <row r="129" spans="2:65" s="41" customFormat="1" ht="29.85" customHeight="1" x14ac:dyDescent="0.3">
      <c r="B129" s="51"/>
      <c r="C129" s="46"/>
      <c r="D129" s="50" t="s">
        <v>243</v>
      </c>
      <c r="E129" s="50"/>
      <c r="F129" s="50"/>
      <c r="G129" s="50"/>
      <c r="H129" s="50"/>
      <c r="I129" s="50"/>
      <c r="J129" s="50"/>
      <c r="K129" s="50"/>
      <c r="L129" s="50"/>
      <c r="M129" s="50"/>
      <c r="N129" s="126"/>
      <c r="O129" s="127"/>
      <c r="P129" s="127"/>
      <c r="Q129" s="127"/>
      <c r="R129" s="49"/>
      <c r="T129" s="48"/>
      <c r="U129" s="46"/>
      <c r="V129" s="46"/>
      <c r="W129" s="47">
        <f>SUM(W130:W138)</f>
        <v>27.268000000000001</v>
      </c>
      <c r="X129" s="46"/>
      <c r="Y129" s="47">
        <f>SUM(Y130:Y138)</f>
        <v>6.4320000000000002E-2</v>
      </c>
      <c r="Z129" s="46"/>
      <c r="AA129" s="45">
        <f>SUM(AA130:AA138)</f>
        <v>0</v>
      </c>
      <c r="AR129" s="43" t="s">
        <v>30</v>
      </c>
      <c r="AT129" s="44" t="s">
        <v>28</v>
      </c>
      <c r="AU129" s="44" t="s">
        <v>30</v>
      </c>
      <c r="AY129" s="43" t="s">
        <v>48</v>
      </c>
      <c r="BK129" s="42">
        <f>SUM(BK130:BK138)</f>
        <v>0</v>
      </c>
    </row>
    <row r="130" spans="2:65" s="30" customFormat="1" ht="16.5" customHeight="1" x14ac:dyDescent="0.3">
      <c r="B130" s="10"/>
      <c r="C130" s="56" t="s">
        <v>64</v>
      </c>
      <c r="D130" s="56" t="s">
        <v>51</v>
      </c>
      <c r="E130" s="55" t="s">
        <v>242</v>
      </c>
      <c r="F130" s="119" t="s">
        <v>241</v>
      </c>
      <c r="G130" s="119"/>
      <c r="H130" s="119"/>
      <c r="I130" s="119"/>
      <c r="J130" s="54" t="s">
        <v>228</v>
      </c>
      <c r="K130" s="53">
        <v>50</v>
      </c>
      <c r="L130" s="117"/>
      <c r="M130" s="117"/>
      <c r="N130" s="117"/>
      <c r="O130" s="113"/>
      <c r="P130" s="113"/>
      <c r="Q130" s="113"/>
      <c r="R130" s="37"/>
      <c r="T130" s="36" t="s">
        <v>1</v>
      </c>
      <c r="U130" s="40" t="s">
        <v>18</v>
      </c>
      <c r="V130" s="39">
        <v>0</v>
      </c>
      <c r="W130" s="39">
        <f t="shared" ref="W130:W138" si="0">V130*K130</f>
        <v>0</v>
      </c>
      <c r="X130" s="39">
        <v>1E-3</v>
      </c>
      <c r="Y130" s="39">
        <f t="shared" ref="Y130:Y138" si="1">X130*K130</f>
        <v>0.05</v>
      </c>
      <c r="Z130" s="39">
        <v>0</v>
      </c>
      <c r="AA130" s="38">
        <f t="shared" ref="AA130:AA138" si="2">Z130*K130</f>
        <v>0</v>
      </c>
      <c r="AR130" s="4" t="s">
        <v>65</v>
      </c>
      <c r="AT130" s="4" t="s">
        <v>51</v>
      </c>
      <c r="AU130" s="4" t="s">
        <v>31</v>
      </c>
      <c r="AY130" s="4" t="s">
        <v>48</v>
      </c>
      <c r="BE130" s="5">
        <f t="shared" ref="BE130:BE138" si="3">IF(U130="základní",N130,0)</f>
        <v>0</v>
      </c>
      <c r="BF130" s="5">
        <f t="shared" ref="BF130:BF138" si="4">IF(U130="snížená",N130,0)</f>
        <v>0</v>
      </c>
      <c r="BG130" s="5">
        <f t="shared" ref="BG130:BG138" si="5">IF(U130="zákl. přenesená",N130,0)</f>
        <v>0</v>
      </c>
      <c r="BH130" s="5">
        <f t="shared" ref="BH130:BH138" si="6">IF(U130="sníž. přenesená",N130,0)</f>
        <v>0</v>
      </c>
      <c r="BI130" s="5">
        <f t="shared" ref="BI130:BI138" si="7">IF(U130="nulová",N130,0)</f>
        <v>0</v>
      </c>
      <c r="BJ130" s="4" t="s">
        <v>30</v>
      </c>
      <c r="BK130" s="5">
        <f t="shared" ref="BK130:BK138" si="8">ROUND(L130*K130,2)</f>
        <v>0</v>
      </c>
      <c r="BL130" s="4" t="s">
        <v>66</v>
      </c>
      <c r="BM130" s="4" t="s">
        <v>240</v>
      </c>
    </row>
    <row r="131" spans="2:65" s="30" customFormat="1" ht="25.5" customHeight="1" x14ac:dyDescent="0.3">
      <c r="B131" s="10"/>
      <c r="C131" s="56" t="s">
        <v>63</v>
      </c>
      <c r="D131" s="56" t="s">
        <v>51</v>
      </c>
      <c r="E131" s="55" t="s">
        <v>239</v>
      </c>
      <c r="F131" s="119" t="s">
        <v>238</v>
      </c>
      <c r="G131" s="119"/>
      <c r="H131" s="119"/>
      <c r="I131" s="119"/>
      <c r="J131" s="54" t="s">
        <v>58</v>
      </c>
      <c r="K131" s="53">
        <v>40</v>
      </c>
      <c r="L131" s="117"/>
      <c r="M131" s="117"/>
      <c r="N131" s="117"/>
      <c r="O131" s="113"/>
      <c r="P131" s="113"/>
      <c r="Q131" s="113"/>
      <c r="R131" s="37"/>
      <c r="T131" s="36" t="s">
        <v>1</v>
      </c>
      <c r="U131" s="40" t="s">
        <v>18</v>
      </c>
      <c r="V131" s="39">
        <v>0</v>
      </c>
      <c r="W131" s="39">
        <f t="shared" si="0"/>
        <v>0</v>
      </c>
      <c r="X131" s="39">
        <v>6.0000000000000002E-5</v>
      </c>
      <c r="Y131" s="39">
        <f t="shared" si="1"/>
        <v>2.4000000000000002E-3</v>
      </c>
      <c r="Z131" s="39">
        <v>0</v>
      </c>
      <c r="AA131" s="38">
        <f t="shared" si="2"/>
        <v>0</v>
      </c>
      <c r="AR131" s="4" t="s">
        <v>65</v>
      </c>
      <c r="AT131" s="4" t="s">
        <v>51</v>
      </c>
      <c r="AU131" s="4" t="s">
        <v>31</v>
      </c>
      <c r="AY131" s="4" t="s">
        <v>48</v>
      </c>
      <c r="BE131" s="5">
        <f t="shared" si="3"/>
        <v>0</v>
      </c>
      <c r="BF131" s="5">
        <f t="shared" si="4"/>
        <v>0</v>
      </c>
      <c r="BG131" s="5">
        <f t="shared" si="5"/>
        <v>0</v>
      </c>
      <c r="BH131" s="5">
        <f t="shared" si="6"/>
        <v>0</v>
      </c>
      <c r="BI131" s="5">
        <f t="shared" si="7"/>
        <v>0</v>
      </c>
      <c r="BJ131" s="4" t="s">
        <v>30</v>
      </c>
      <c r="BK131" s="5">
        <f t="shared" si="8"/>
        <v>0</v>
      </c>
      <c r="BL131" s="4" t="s">
        <v>66</v>
      </c>
      <c r="BM131" s="4" t="s">
        <v>237</v>
      </c>
    </row>
    <row r="132" spans="2:65" s="30" customFormat="1" ht="16.5" customHeight="1" x14ac:dyDescent="0.3">
      <c r="B132" s="10"/>
      <c r="C132" s="56" t="s">
        <v>62</v>
      </c>
      <c r="D132" s="56" t="s">
        <v>51</v>
      </c>
      <c r="E132" s="55" t="s">
        <v>236</v>
      </c>
      <c r="F132" s="119" t="s">
        <v>235</v>
      </c>
      <c r="G132" s="119"/>
      <c r="H132" s="119"/>
      <c r="I132" s="119"/>
      <c r="J132" s="54" t="s">
        <v>58</v>
      </c>
      <c r="K132" s="53">
        <v>8</v>
      </c>
      <c r="L132" s="117"/>
      <c r="M132" s="117"/>
      <c r="N132" s="117"/>
      <c r="O132" s="113"/>
      <c r="P132" s="113"/>
      <c r="Q132" s="113"/>
      <c r="R132" s="37"/>
      <c r="T132" s="36" t="s">
        <v>1</v>
      </c>
      <c r="U132" s="40" t="s">
        <v>18</v>
      </c>
      <c r="V132" s="39">
        <v>0</v>
      </c>
      <c r="W132" s="39">
        <f t="shared" si="0"/>
        <v>0</v>
      </c>
      <c r="X132" s="39">
        <v>1.4999999999999999E-4</v>
      </c>
      <c r="Y132" s="39">
        <f t="shared" si="1"/>
        <v>1.1999999999999999E-3</v>
      </c>
      <c r="Z132" s="39">
        <v>0</v>
      </c>
      <c r="AA132" s="38">
        <f t="shared" si="2"/>
        <v>0</v>
      </c>
      <c r="AR132" s="4" t="s">
        <v>65</v>
      </c>
      <c r="AT132" s="4" t="s">
        <v>51</v>
      </c>
      <c r="AU132" s="4" t="s">
        <v>31</v>
      </c>
      <c r="AY132" s="4" t="s">
        <v>48</v>
      </c>
      <c r="BE132" s="5">
        <f t="shared" si="3"/>
        <v>0</v>
      </c>
      <c r="BF132" s="5">
        <f t="shared" si="4"/>
        <v>0</v>
      </c>
      <c r="BG132" s="5">
        <f t="shared" si="5"/>
        <v>0</v>
      </c>
      <c r="BH132" s="5">
        <f t="shared" si="6"/>
        <v>0</v>
      </c>
      <c r="BI132" s="5">
        <f t="shared" si="7"/>
        <v>0</v>
      </c>
      <c r="BJ132" s="4" t="s">
        <v>30</v>
      </c>
      <c r="BK132" s="5">
        <f t="shared" si="8"/>
        <v>0</v>
      </c>
      <c r="BL132" s="4" t="s">
        <v>66</v>
      </c>
      <c r="BM132" s="4" t="s">
        <v>234</v>
      </c>
    </row>
    <row r="133" spans="2:65" s="30" customFormat="1" ht="16.5" customHeight="1" x14ac:dyDescent="0.3">
      <c r="B133" s="10"/>
      <c r="C133" s="56" t="s">
        <v>61</v>
      </c>
      <c r="D133" s="56" t="s">
        <v>51</v>
      </c>
      <c r="E133" s="55" t="s">
        <v>233</v>
      </c>
      <c r="F133" s="119" t="s">
        <v>232</v>
      </c>
      <c r="G133" s="119"/>
      <c r="H133" s="119"/>
      <c r="I133" s="119"/>
      <c r="J133" s="54" t="s">
        <v>58</v>
      </c>
      <c r="K133" s="53">
        <v>6</v>
      </c>
      <c r="L133" s="117"/>
      <c r="M133" s="117"/>
      <c r="N133" s="117"/>
      <c r="O133" s="113"/>
      <c r="P133" s="113"/>
      <c r="Q133" s="113"/>
      <c r="R133" s="37"/>
      <c r="T133" s="36" t="s">
        <v>1</v>
      </c>
      <c r="U133" s="40" t="s">
        <v>18</v>
      </c>
      <c r="V133" s="39">
        <v>0</v>
      </c>
      <c r="W133" s="39">
        <f t="shared" si="0"/>
        <v>0</v>
      </c>
      <c r="X133" s="39">
        <v>1.2E-4</v>
      </c>
      <c r="Y133" s="39">
        <f t="shared" si="1"/>
        <v>7.2000000000000005E-4</v>
      </c>
      <c r="Z133" s="39">
        <v>0</v>
      </c>
      <c r="AA133" s="38">
        <f t="shared" si="2"/>
        <v>0</v>
      </c>
      <c r="AR133" s="4" t="s">
        <v>65</v>
      </c>
      <c r="AT133" s="4" t="s">
        <v>51</v>
      </c>
      <c r="AU133" s="4" t="s">
        <v>31</v>
      </c>
      <c r="AY133" s="4" t="s">
        <v>48</v>
      </c>
      <c r="BE133" s="5">
        <f t="shared" si="3"/>
        <v>0</v>
      </c>
      <c r="BF133" s="5">
        <f t="shared" si="4"/>
        <v>0</v>
      </c>
      <c r="BG133" s="5">
        <f t="shared" si="5"/>
        <v>0</v>
      </c>
      <c r="BH133" s="5">
        <f t="shared" si="6"/>
        <v>0</v>
      </c>
      <c r="BI133" s="5">
        <f t="shared" si="7"/>
        <v>0</v>
      </c>
      <c r="BJ133" s="4" t="s">
        <v>30</v>
      </c>
      <c r="BK133" s="5">
        <f t="shared" si="8"/>
        <v>0</v>
      </c>
      <c r="BL133" s="4" t="s">
        <v>66</v>
      </c>
      <c r="BM133" s="4" t="s">
        <v>231</v>
      </c>
    </row>
    <row r="134" spans="2:65" s="30" customFormat="1" ht="16.5" customHeight="1" x14ac:dyDescent="0.3">
      <c r="B134" s="10"/>
      <c r="C134" s="56" t="s">
        <v>59</v>
      </c>
      <c r="D134" s="56" t="s">
        <v>51</v>
      </c>
      <c r="E134" s="55" t="s">
        <v>230</v>
      </c>
      <c r="F134" s="119" t="s">
        <v>229</v>
      </c>
      <c r="G134" s="119"/>
      <c r="H134" s="119"/>
      <c r="I134" s="119"/>
      <c r="J134" s="54" t="s">
        <v>228</v>
      </c>
      <c r="K134" s="53">
        <v>8</v>
      </c>
      <c r="L134" s="117"/>
      <c r="M134" s="117"/>
      <c r="N134" s="117"/>
      <c r="O134" s="113"/>
      <c r="P134" s="113"/>
      <c r="Q134" s="113"/>
      <c r="R134" s="37"/>
      <c r="T134" s="36" t="s">
        <v>1</v>
      </c>
      <c r="U134" s="40" t="s">
        <v>18</v>
      </c>
      <c r="V134" s="39">
        <v>0</v>
      </c>
      <c r="W134" s="39">
        <f t="shared" si="0"/>
        <v>0</v>
      </c>
      <c r="X134" s="39">
        <v>1E-3</v>
      </c>
      <c r="Y134" s="39">
        <f t="shared" si="1"/>
        <v>8.0000000000000002E-3</v>
      </c>
      <c r="Z134" s="39">
        <v>0</v>
      </c>
      <c r="AA134" s="38">
        <f t="shared" si="2"/>
        <v>0</v>
      </c>
      <c r="AR134" s="4" t="s">
        <v>65</v>
      </c>
      <c r="AT134" s="4" t="s">
        <v>51</v>
      </c>
      <c r="AU134" s="4" t="s">
        <v>31</v>
      </c>
      <c r="AY134" s="4" t="s">
        <v>48</v>
      </c>
      <c r="BE134" s="5">
        <f t="shared" si="3"/>
        <v>0</v>
      </c>
      <c r="BF134" s="5">
        <f t="shared" si="4"/>
        <v>0</v>
      </c>
      <c r="BG134" s="5">
        <f t="shared" si="5"/>
        <v>0</v>
      </c>
      <c r="BH134" s="5">
        <f t="shared" si="6"/>
        <v>0</v>
      </c>
      <c r="BI134" s="5">
        <f t="shared" si="7"/>
        <v>0</v>
      </c>
      <c r="BJ134" s="4" t="s">
        <v>30</v>
      </c>
      <c r="BK134" s="5">
        <f t="shared" si="8"/>
        <v>0</v>
      </c>
      <c r="BL134" s="4" t="s">
        <v>66</v>
      </c>
      <c r="BM134" s="4" t="s">
        <v>227</v>
      </c>
    </row>
    <row r="135" spans="2:65" s="30" customFormat="1" ht="16.5" customHeight="1" x14ac:dyDescent="0.3">
      <c r="B135" s="10"/>
      <c r="C135" s="56" t="s">
        <v>5</v>
      </c>
      <c r="D135" s="56" t="s">
        <v>51</v>
      </c>
      <c r="E135" s="55" t="s">
        <v>226</v>
      </c>
      <c r="F135" s="119" t="s">
        <v>225</v>
      </c>
      <c r="G135" s="119"/>
      <c r="H135" s="119"/>
      <c r="I135" s="119"/>
      <c r="J135" s="54" t="s">
        <v>58</v>
      </c>
      <c r="K135" s="53">
        <v>10</v>
      </c>
      <c r="L135" s="117"/>
      <c r="M135" s="117"/>
      <c r="N135" s="117"/>
      <c r="O135" s="113"/>
      <c r="P135" s="113"/>
      <c r="Q135" s="113"/>
      <c r="R135" s="37"/>
      <c r="T135" s="36" t="s">
        <v>1</v>
      </c>
      <c r="U135" s="40" t="s">
        <v>18</v>
      </c>
      <c r="V135" s="39">
        <v>0</v>
      </c>
      <c r="W135" s="39">
        <f t="shared" si="0"/>
        <v>0</v>
      </c>
      <c r="X135" s="39">
        <v>1.6000000000000001E-4</v>
      </c>
      <c r="Y135" s="39">
        <f t="shared" si="1"/>
        <v>1.6000000000000001E-3</v>
      </c>
      <c r="Z135" s="39">
        <v>0</v>
      </c>
      <c r="AA135" s="38">
        <f t="shared" si="2"/>
        <v>0</v>
      </c>
      <c r="AR135" s="4" t="s">
        <v>169</v>
      </c>
      <c r="AT135" s="4" t="s">
        <v>51</v>
      </c>
      <c r="AU135" s="4" t="s">
        <v>31</v>
      </c>
      <c r="AY135" s="4" t="s">
        <v>48</v>
      </c>
      <c r="BE135" s="5">
        <f t="shared" si="3"/>
        <v>0</v>
      </c>
      <c r="BF135" s="5">
        <f t="shared" si="4"/>
        <v>0</v>
      </c>
      <c r="BG135" s="5">
        <f t="shared" si="5"/>
        <v>0</v>
      </c>
      <c r="BH135" s="5">
        <f t="shared" si="6"/>
        <v>0</v>
      </c>
      <c r="BI135" s="5">
        <f t="shared" si="7"/>
        <v>0</v>
      </c>
      <c r="BJ135" s="4" t="s">
        <v>30</v>
      </c>
      <c r="BK135" s="5">
        <f t="shared" si="8"/>
        <v>0</v>
      </c>
      <c r="BL135" s="4" t="s">
        <v>169</v>
      </c>
      <c r="BM135" s="4" t="s">
        <v>224</v>
      </c>
    </row>
    <row r="136" spans="2:65" s="30" customFormat="1" ht="25.5" customHeight="1" x14ac:dyDescent="0.3">
      <c r="B136" s="10"/>
      <c r="C136" s="56" t="s">
        <v>54</v>
      </c>
      <c r="D136" s="56" t="s">
        <v>51</v>
      </c>
      <c r="E136" s="55" t="s">
        <v>223</v>
      </c>
      <c r="F136" s="119" t="s">
        <v>222</v>
      </c>
      <c r="G136" s="119"/>
      <c r="H136" s="119"/>
      <c r="I136" s="119"/>
      <c r="J136" s="54" t="s">
        <v>58</v>
      </c>
      <c r="K136" s="53">
        <v>2</v>
      </c>
      <c r="L136" s="117"/>
      <c r="M136" s="117"/>
      <c r="N136" s="117"/>
      <c r="O136" s="113"/>
      <c r="P136" s="113"/>
      <c r="Q136" s="113"/>
      <c r="R136" s="37"/>
      <c r="T136" s="36" t="s">
        <v>1</v>
      </c>
      <c r="U136" s="40" t="s">
        <v>18</v>
      </c>
      <c r="V136" s="39">
        <v>0</v>
      </c>
      <c r="W136" s="39">
        <f t="shared" si="0"/>
        <v>0</v>
      </c>
      <c r="X136" s="39">
        <v>2.0000000000000001E-4</v>
      </c>
      <c r="Y136" s="39">
        <f t="shared" si="1"/>
        <v>4.0000000000000002E-4</v>
      </c>
      <c r="Z136" s="39">
        <v>0</v>
      </c>
      <c r="AA136" s="38">
        <f t="shared" si="2"/>
        <v>0</v>
      </c>
      <c r="AR136" s="4" t="s">
        <v>169</v>
      </c>
      <c r="AT136" s="4" t="s">
        <v>51</v>
      </c>
      <c r="AU136" s="4" t="s">
        <v>31</v>
      </c>
      <c r="AY136" s="4" t="s">
        <v>48</v>
      </c>
      <c r="BE136" s="5">
        <f t="shared" si="3"/>
        <v>0</v>
      </c>
      <c r="BF136" s="5">
        <f t="shared" si="4"/>
        <v>0</v>
      </c>
      <c r="BG136" s="5">
        <f t="shared" si="5"/>
        <v>0</v>
      </c>
      <c r="BH136" s="5">
        <f t="shared" si="6"/>
        <v>0</v>
      </c>
      <c r="BI136" s="5">
        <f t="shared" si="7"/>
        <v>0</v>
      </c>
      <c r="BJ136" s="4" t="s">
        <v>30</v>
      </c>
      <c r="BK136" s="5">
        <f t="shared" si="8"/>
        <v>0</v>
      </c>
      <c r="BL136" s="4" t="s">
        <v>169</v>
      </c>
      <c r="BM136" s="4" t="s">
        <v>221</v>
      </c>
    </row>
    <row r="137" spans="2:65" s="30" customFormat="1" ht="38.25" customHeight="1" x14ac:dyDescent="0.3">
      <c r="B137" s="10"/>
      <c r="C137" s="9" t="s">
        <v>220</v>
      </c>
      <c r="D137" s="9" t="s">
        <v>57</v>
      </c>
      <c r="E137" s="8" t="s">
        <v>219</v>
      </c>
      <c r="F137" s="114" t="s">
        <v>218</v>
      </c>
      <c r="G137" s="114"/>
      <c r="H137" s="114"/>
      <c r="I137" s="114"/>
      <c r="J137" s="7" t="s">
        <v>60</v>
      </c>
      <c r="K137" s="6">
        <v>50</v>
      </c>
      <c r="L137" s="113"/>
      <c r="M137" s="113"/>
      <c r="N137" s="113"/>
      <c r="O137" s="113"/>
      <c r="P137" s="113"/>
      <c r="Q137" s="113"/>
      <c r="R137" s="37"/>
      <c r="T137" s="36" t="s">
        <v>1</v>
      </c>
      <c r="U137" s="40" t="s">
        <v>18</v>
      </c>
      <c r="V137" s="39">
        <v>0.30599999999999999</v>
      </c>
      <c r="W137" s="39">
        <f t="shared" si="0"/>
        <v>15.299999999999999</v>
      </c>
      <c r="X137" s="39">
        <v>0</v>
      </c>
      <c r="Y137" s="39">
        <f t="shared" si="1"/>
        <v>0</v>
      </c>
      <c r="Z137" s="39">
        <v>0</v>
      </c>
      <c r="AA137" s="38">
        <f t="shared" si="2"/>
        <v>0</v>
      </c>
      <c r="AR137" s="4" t="s">
        <v>66</v>
      </c>
      <c r="AT137" s="4" t="s">
        <v>57</v>
      </c>
      <c r="AU137" s="4" t="s">
        <v>31</v>
      </c>
      <c r="AY137" s="4" t="s">
        <v>48</v>
      </c>
      <c r="BE137" s="5">
        <f t="shared" si="3"/>
        <v>0</v>
      </c>
      <c r="BF137" s="5">
        <f t="shared" si="4"/>
        <v>0</v>
      </c>
      <c r="BG137" s="5">
        <f t="shared" si="5"/>
        <v>0</v>
      </c>
      <c r="BH137" s="5">
        <f t="shared" si="6"/>
        <v>0</v>
      </c>
      <c r="BI137" s="5">
        <f t="shared" si="7"/>
        <v>0</v>
      </c>
      <c r="BJ137" s="4" t="s">
        <v>30</v>
      </c>
      <c r="BK137" s="5">
        <f t="shared" si="8"/>
        <v>0</v>
      </c>
      <c r="BL137" s="4" t="s">
        <v>66</v>
      </c>
      <c r="BM137" s="4" t="s">
        <v>217</v>
      </c>
    </row>
    <row r="138" spans="2:65" s="30" customFormat="1" ht="38.25" customHeight="1" x14ac:dyDescent="0.3">
      <c r="B138" s="10"/>
      <c r="C138" s="9" t="s">
        <v>216</v>
      </c>
      <c r="D138" s="9" t="s">
        <v>57</v>
      </c>
      <c r="E138" s="8" t="s">
        <v>215</v>
      </c>
      <c r="F138" s="114" t="s">
        <v>214</v>
      </c>
      <c r="G138" s="114"/>
      <c r="H138" s="114"/>
      <c r="I138" s="114"/>
      <c r="J138" s="7" t="s">
        <v>58</v>
      </c>
      <c r="K138" s="6">
        <v>34</v>
      </c>
      <c r="L138" s="113"/>
      <c r="M138" s="113"/>
      <c r="N138" s="113"/>
      <c r="O138" s="113"/>
      <c r="P138" s="113"/>
      <c r="Q138" s="113"/>
      <c r="R138" s="37"/>
      <c r="T138" s="36" t="s">
        <v>1</v>
      </c>
      <c r="U138" s="40" t="s">
        <v>18</v>
      </c>
      <c r="V138" s="39">
        <v>0.35199999999999998</v>
      </c>
      <c r="W138" s="39">
        <f t="shared" si="0"/>
        <v>11.968</v>
      </c>
      <c r="X138" s="39">
        <v>0</v>
      </c>
      <c r="Y138" s="39">
        <f t="shared" si="1"/>
        <v>0</v>
      </c>
      <c r="Z138" s="39">
        <v>0</v>
      </c>
      <c r="AA138" s="38">
        <f t="shared" si="2"/>
        <v>0</v>
      </c>
      <c r="AR138" s="4" t="s">
        <v>66</v>
      </c>
      <c r="AT138" s="4" t="s">
        <v>57</v>
      </c>
      <c r="AU138" s="4" t="s">
        <v>31</v>
      </c>
      <c r="AY138" s="4" t="s">
        <v>48</v>
      </c>
      <c r="BE138" s="5">
        <f t="shared" si="3"/>
        <v>0</v>
      </c>
      <c r="BF138" s="5">
        <f t="shared" si="4"/>
        <v>0</v>
      </c>
      <c r="BG138" s="5">
        <f t="shared" si="5"/>
        <v>0</v>
      </c>
      <c r="BH138" s="5">
        <f t="shared" si="6"/>
        <v>0</v>
      </c>
      <c r="BI138" s="5">
        <f t="shared" si="7"/>
        <v>0</v>
      </c>
      <c r="BJ138" s="4" t="s">
        <v>30</v>
      </c>
      <c r="BK138" s="5">
        <f t="shared" si="8"/>
        <v>0</v>
      </c>
      <c r="BL138" s="4" t="s">
        <v>66</v>
      </c>
      <c r="BM138" s="4" t="s">
        <v>213</v>
      </c>
    </row>
    <row r="139" spans="2:65" s="41" customFormat="1" ht="29.85" customHeight="1" x14ac:dyDescent="0.3">
      <c r="B139" s="51"/>
      <c r="C139" s="46"/>
      <c r="D139" s="50" t="s">
        <v>212</v>
      </c>
      <c r="E139" s="50"/>
      <c r="F139" s="50"/>
      <c r="G139" s="50"/>
      <c r="H139" s="50"/>
      <c r="I139" s="50"/>
      <c r="J139" s="50"/>
      <c r="K139" s="50"/>
      <c r="L139" s="50"/>
      <c r="M139" s="50"/>
      <c r="N139" s="126"/>
      <c r="O139" s="127"/>
      <c r="P139" s="127"/>
      <c r="Q139" s="127"/>
      <c r="R139" s="49"/>
      <c r="T139" s="48"/>
      <c r="U139" s="46"/>
      <c r="V139" s="46"/>
      <c r="W139" s="47">
        <f>SUM(W140:W157)</f>
        <v>0</v>
      </c>
      <c r="X139" s="46"/>
      <c r="Y139" s="47">
        <f>SUM(Y140:Y157)</f>
        <v>1.82995</v>
      </c>
      <c r="Z139" s="46"/>
      <c r="AA139" s="45">
        <f>SUM(AA140:AA157)</f>
        <v>0</v>
      </c>
      <c r="AR139" s="43" t="s">
        <v>30</v>
      </c>
      <c r="AT139" s="44" t="s">
        <v>28</v>
      </c>
      <c r="AU139" s="44" t="s">
        <v>30</v>
      </c>
      <c r="AY139" s="43" t="s">
        <v>48</v>
      </c>
      <c r="BK139" s="42">
        <f>SUM(BK140:BK157)</f>
        <v>0</v>
      </c>
    </row>
    <row r="140" spans="2:65" s="30" customFormat="1" ht="25.5" customHeight="1" x14ac:dyDescent="0.3">
      <c r="B140" s="10"/>
      <c r="C140" s="56" t="s">
        <v>211</v>
      </c>
      <c r="D140" s="56" t="s">
        <v>51</v>
      </c>
      <c r="E140" s="55" t="s">
        <v>210</v>
      </c>
      <c r="F140" s="119" t="s">
        <v>209</v>
      </c>
      <c r="G140" s="119"/>
      <c r="H140" s="119"/>
      <c r="I140" s="119"/>
      <c r="J140" s="54" t="s">
        <v>60</v>
      </c>
      <c r="K140" s="53">
        <v>300</v>
      </c>
      <c r="L140" s="117"/>
      <c r="M140" s="117"/>
      <c r="N140" s="117"/>
      <c r="O140" s="113"/>
      <c r="P140" s="113"/>
      <c r="Q140" s="113"/>
      <c r="R140" s="37"/>
      <c r="T140" s="36" t="s">
        <v>1</v>
      </c>
      <c r="U140" s="40" t="s">
        <v>18</v>
      </c>
      <c r="V140" s="39">
        <v>0</v>
      </c>
      <c r="W140" s="39">
        <f t="shared" ref="W140:W157" si="9">V140*K140</f>
        <v>0</v>
      </c>
      <c r="X140" s="39">
        <v>3.7000000000000002E-3</v>
      </c>
      <c r="Y140" s="39">
        <f t="shared" ref="Y140:Y157" si="10">X140*K140</f>
        <v>1.1100000000000001</v>
      </c>
      <c r="Z140" s="39">
        <v>0</v>
      </c>
      <c r="AA140" s="38">
        <f t="shared" ref="AA140:AA157" si="11">Z140*K140</f>
        <v>0</v>
      </c>
      <c r="AR140" s="4" t="s">
        <v>169</v>
      </c>
      <c r="AT140" s="4" t="s">
        <v>51</v>
      </c>
      <c r="AU140" s="4" t="s">
        <v>31</v>
      </c>
      <c r="AY140" s="4" t="s">
        <v>48</v>
      </c>
      <c r="BE140" s="5">
        <f t="shared" ref="BE140:BE157" si="12">IF(U140="základní",N140,0)</f>
        <v>0</v>
      </c>
      <c r="BF140" s="5">
        <f t="shared" ref="BF140:BF157" si="13">IF(U140="snížená",N140,0)</f>
        <v>0</v>
      </c>
      <c r="BG140" s="5">
        <f t="shared" ref="BG140:BG157" si="14">IF(U140="zákl. přenesená",N140,0)</f>
        <v>0</v>
      </c>
      <c r="BH140" s="5">
        <f t="shared" ref="BH140:BH157" si="15">IF(U140="sníž. přenesená",N140,0)</f>
        <v>0</v>
      </c>
      <c r="BI140" s="5">
        <f t="shared" ref="BI140:BI157" si="16">IF(U140="nulová",N140,0)</f>
        <v>0</v>
      </c>
      <c r="BJ140" s="4" t="s">
        <v>30</v>
      </c>
      <c r="BK140" s="5">
        <f t="shared" ref="BK140:BK157" si="17">ROUND(L140*K140,2)</f>
        <v>0</v>
      </c>
      <c r="BL140" s="4" t="s">
        <v>169</v>
      </c>
      <c r="BM140" s="4" t="s">
        <v>208</v>
      </c>
    </row>
    <row r="141" spans="2:65" s="30" customFormat="1" ht="25.5" customHeight="1" x14ac:dyDescent="0.3">
      <c r="B141" s="10"/>
      <c r="C141" s="56" t="s">
        <v>207</v>
      </c>
      <c r="D141" s="56" t="s">
        <v>51</v>
      </c>
      <c r="E141" s="55" t="s">
        <v>206</v>
      </c>
      <c r="F141" s="119" t="s">
        <v>205</v>
      </c>
      <c r="G141" s="119"/>
      <c r="H141" s="119"/>
      <c r="I141" s="119"/>
      <c r="J141" s="54" t="s">
        <v>60</v>
      </c>
      <c r="K141" s="53">
        <v>35</v>
      </c>
      <c r="L141" s="117"/>
      <c r="M141" s="117"/>
      <c r="N141" s="117"/>
      <c r="O141" s="113"/>
      <c r="P141" s="113"/>
      <c r="Q141" s="113"/>
      <c r="R141" s="37"/>
      <c r="T141" s="36" t="s">
        <v>1</v>
      </c>
      <c r="U141" s="40" t="s">
        <v>18</v>
      </c>
      <c r="V141" s="39">
        <v>0</v>
      </c>
      <c r="W141" s="39">
        <f t="shared" si="9"/>
        <v>0</v>
      </c>
      <c r="X141" s="39">
        <v>3.8800000000000002E-3</v>
      </c>
      <c r="Y141" s="39">
        <f t="shared" si="10"/>
        <v>0.1358</v>
      </c>
      <c r="Z141" s="39">
        <v>0</v>
      </c>
      <c r="AA141" s="38">
        <f t="shared" si="11"/>
        <v>0</v>
      </c>
      <c r="AR141" s="4" t="s">
        <v>169</v>
      </c>
      <c r="AT141" s="4" t="s">
        <v>51</v>
      </c>
      <c r="AU141" s="4" t="s">
        <v>31</v>
      </c>
      <c r="AY141" s="4" t="s">
        <v>48</v>
      </c>
      <c r="BE141" s="5">
        <f t="shared" si="12"/>
        <v>0</v>
      </c>
      <c r="BF141" s="5">
        <f t="shared" si="13"/>
        <v>0</v>
      </c>
      <c r="BG141" s="5">
        <f t="shared" si="14"/>
        <v>0</v>
      </c>
      <c r="BH141" s="5">
        <f t="shared" si="15"/>
        <v>0</v>
      </c>
      <c r="BI141" s="5">
        <f t="shared" si="16"/>
        <v>0</v>
      </c>
      <c r="BJ141" s="4" t="s">
        <v>30</v>
      </c>
      <c r="BK141" s="5">
        <f t="shared" si="17"/>
        <v>0</v>
      </c>
      <c r="BL141" s="4" t="s">
        <v>169</v>
      </c>
      <c r="BM141" s="4" t="s">
        <v>204</v>
      </c>
    </row>
    <row r="142" spans="2:65" s="30" customFormat="1" ht="25.5" customHeight="1" x14ac:dyDescent="0.3">
      <c r="B142" s="10"/>
      <c r="C142" s="56" t="s">
        <v>203</v>
      </c>
      <c r="D142" s="56" t="s">
        <v>51</v>
      </c>
      <c r="E142" s="55" t="s">
        <v>202</v>
      </c>
      <c r="F142" s="119" t="s">
        <v>201</v>
      </c>
      <c r="G142" s="119"/>
      <c r="H142" s="119"/>
      <c r="I142" s="119"/>
      <c r="J142" s="54" t="s">
        <v>60</v>
      </c>
      <c r="K142" s="53">
        <v>330</v>
      </c>
      <c r="L142" s="117"/>
      <c r="M142" s="117"/>
      <c r="N142" s="117"/>
      <c r="O142" s="113"/>
      <c r="P142" s="113"/>
      <c r="Q142" s="113"/>
      <c r="R142" s="37"/>
      <c r="T142" s="36" t="s">
        <v>1</v>
      </c>
      <c r="U142" s="40" t="s">
        <v>18</v>
      </c>
      <c r="V142" s="39">
        <v>0</v>
      </c>
      <c r="W142" s="39">
        <f t="shared" si="9"/>
        <v>0</v>
      </c>
      <c r="X142" s="39">
        <v>1.2E-4</v>
      </c>
      <c r="Y142" s="39">
        <f t="shared" si="10"/>
        <v>3.9600000000000003E-2</v>
      </c>
      <c r="Z142" s="39">
        <v>0</v>
      </c>
      <c r="AA142" s="38">
        <f t="shared" si="11"/>
        <v>0</v>
      </c>
      <c r="AR142" s="4" t="s">
        <v>169</v>
      </c>
      <c r="AT142" s="4" t="s">
        <v>51</v>
      </c>
      <c r="AU142" s="4" t="s">
        <v>31</v>
      </c>
      <c r="AY142" s="4" t="s">
        <v>48</v>
      </c>
      <c r="BE142" s="5">
        <f t="shared" si="12"/>
        <v>0</v>
      </c>
      <c r="BF142" s="5">
        <f t="shared" si="13"/>
        <v>0</v>
      </c>
      <c r="BG142" s="5">
        <f t="shared" si="14"/>
        <v>0</v>
      </c>
      <c r="BH142" s="5">
        <f t="shared" si="15"/>
        <v>0</v>
      </c>
      <c r="BI142" s="5">
        <f t="shared" si="16"/>
        <v>0</v>
      </c>
      <c r="BJ142" s="4" t="s">
        <v>30</v>
      </c>
      <c r="BK142" s="5">
        <f t="shared" si="17"/>
        <v>0</v>
      </c>
      <c r="BL142" s="4" t="s">
        <v>169</v>
      </c>
      <c r="BM142" s="4" t="s">
        <v>200</v>
      </c>
    </row>
    <row r="143" spans="2:65" s="30" customFormat="1" ht="25.5" customHeight="1" x14ac:dyDescent="0.3">
      <c r="B143" s="10"/>
      <c r="C143" s="56" t="s">
        <v>4</v>
      </c>
      <c r="D143" s="56" t="s">
        <v>51</v>
      </c>
      <c r="E143" s="55" t="s">
        <v>199</v>
      </c>
      <c r="F143" s="119" t="s">
        <v>198</v>
      </c>
      <c r="G143" s="119"/>
      <c r="H143" s="119"/>
      <c r="I143" s="119"/>
      <c r="J143" s="54" t="s">
        <v>60</v>
      </c>
      <c r="K143" s="53">
        <v>60</v>
      </c>
      <c r="L143" s="117"/>
      <c r="M143" s="117"/>
      <c r="N143" s="117"/>
      <c r="O143" s="113"/>
      <c r="P143" s="113"/>
      <c r="Q143" s="113"/>
      <c r="R143" s="37"/>
      <c r="T143" s="36" t="s">
        <v>1</v>
      </c>
      <c r="U143" s="40" t="s">
        <v>18</v>
      </c>
      <c r="V143" s="39">
        <v>0</v>
      </c>
      <c r="W143" s="39">
        <f t="shared" si="9"/>
        <v>0</v>
      </c>
      <c r="X143" s="39">
        <v>1.7000000000000001E-4</v>
      </c>
      <c r="Y143" s="39">
        <f t="shared" si="10"/>
        <v>1.0200000000000001E-2</v>
      </c>
      <c r="Z143" s="39">
        <v>0</v>
      </c>
      <c r="AA143" s="38">
        <f t="shared" si="11"/>
        <v>0</v>
      </c>
      <c r="AR143" s="4" t="s">
        <v>169</v>
      </c>
      <c r="AT143" s="4" t="s">
        <v>51</v>
      </c>
      <c r="AU143" s="4" t="s">
        <v>31</v>
      </c>
      <c r="AY143" s="4" t="s">
        <v>48</v>
      </c>
      <c r="BE143" s="5">
        <f t="shared" si="12"/>
        <v>0</v>
      </c>
      <c r="BF143" s="5">
        <f t="shared" si="13"/>
        <v>0</v>
      </c>
      <c r="BG143" s="5">
        <f t="shared" si="14"/>
        <v>0</v>
      </c>
      <c r="BH143" s="5">
        <f t="shared" si="15"/>
        <v>0</v>
      </c>
      <c r="BI143" s="5">
        <f t="shared" si="16"/>
        <v>0</v>
      </c>
      <c r="BJ143" s="4" t="s">
        <v>30</v>
      </c>
      <c r="BK143" s="5">
        <f t="shared" si="17"/>
        <v>0</v>
      </c>
      <c r="BL143" s="4" t="s">
        <v>169</v>
      </c>
      <c r="BM143" s="4" t="s">
        <v>197</v>
      </c>
    </row>
    <row r="144" spans="2:65" s="30" customFormat="1" ht="25.5" customHeight="1" x14ac:dyDescent="0.3">
      <c r="B144" s="10"/>
      <c r="C144" s="56" t="s">
        <v>196</v>
      </c>
      <c r="D144" s="56" t="s">
        <v>51</v>
      </c>
      <c r="E144" s="55" t="s">
        <v>195</v>
      </c>
      <c r="F144" s="119" t="s">
        <v>194</v>
      </c>
      <c r="G144" s="119"/>
      <c r="H144" s="119"/>
      <c r="I144" s="119"/>
      <c r="J144" s="54" t="s">
        <v>60</v>
      </c>
      <c r="K144" s="53">
        <v>35</v>
      </c>
      <c r="L144" s="117"/>
      <c r="M144" s="117"/>
      <c r="N144" s="117"/>
      <c r="O144" s="113"/>
      <c r="P144" s="113"/>
      <c r="Q144" s="113"/>
      <c r="R144" s="37"/>
      <c r="T144" s="36" t="s">
        <v>1</v>
      </c>
      <c r="U144" s="40" t="s">
        <v>18</v>
      </c>
      <c r="V144" s="39">
        <v>0</v>
      </c>
      <c r="W144" s="39">
        <f t="shared" si="9"/>
        <v>0</v>
      </c>
      <c r="X144" s="39">
        <v>2.1000000000000001E-4</v>
      </c>
      <c r="Y144" s="39">
        <f t="shared" si="10"/>
        <v>7.3500000000000006E-3</v>
      </c>
      <c r="Z144" s="39">
        <v>0</v>
      </c>
      <c r="AA144" s="38">
        <f t="shared" si="11"/>
        <v>0</v>
      </c>
      <c r="AR144" s="4" t="s">
        <v>169</v>
      </c>
      <c r="AT144" s="4" t="s">
        <v>51</v>
      </c>
      <c r="AU144" s="4" t="s">
        <v>31</v>
      </c>
      <c r="AY144" s="4" t="s">
        <v>48</v>
      </c>
      <c r="BE144" s="5">
        <f t="shared" si="12"/>
        <v>0</v>
      </c>
      <c r="BF144" s="5">
        <f t="shared" si="13"/>
        <v>0</v>
      </c>
      <c r="BG144" s="5">
        <f t="shared" si="14"/>
        <v>0</v>
      </c>
      <c r="BH144" s="5">
        <f t="shared" si="15"/>
        <v>0</v>
      </c>
      <c r="BI144" s="5">
        <f t="shared" si="16"/>
        <v>0</v>
      </c>
      <c r="BJ144" s="4" t="s">
        <v>30</v>
      </c>
      <c r="BK144" s="5">
        <f t="shared" si="17"/>
        <v>0</v>
      </c>
      <c r="BL144" s="4" t="s">
        <v>169</v>
      </c>
      <c r="BM144" s="4" t="s">
        <v>193</v>
      </c>
    </row>
    <row r="145" spans="2:65" s="30" customFormat="1" ht="16.5" customHeight="1" x14ac:dyDescent="0.3">
      <c r="B145" s="10"/>
      <c r="C145" s="56" t="s">
        <v>192</v>
      </c>
      <c r="D145" s="56" t="s">
        <v>51</v>
      </c>
      <c r="E145" s="55" t="s">
        <v>191</v>
      </c>
      <c r="F145" s="119" t="s">
        <v>190</v>
      </c>
      <c r="G145" s="119"/>
      <c r="H145" s="119"/>
      <c r="I145" s="119"/>
      <c r="J145" s="54" t="s">
        <v>60</v>
      </c>
      <c r="K145" s="53">
        <v>112</v>
      </c>
      <c r="L145" s="117"/>
      <c r="M145" s="117"/>
      <c r="N145" s="117"/>
      <c r="O145" s="113"/>
      <c r="P145" s="113"/>
      <c r="Q145" s="113"/>
      <c r="R145" s="37"/>
      <c r="T145" s="36" t="s">
        <v>1</v>
      </c>
      <c r="U145" s="40" t="s">
        <v>18</v>
      </c>
      <c r="V145" s="39">
        <v>0</v>
      </c>
      <c r="W145" s="39">
        <f t="shared" si="9"/>
        <v>0</v>
      </c>
      <c r="X145" s="39">
        <v>2.9E-4</v>
      </c>
      <c r="Y145" s="39">
        <f t="shared" si="10"/>
        <v>3.2480000000000002E-2</v>
      </c>
      <c r="Z145" s="39">
        <v>0</v>
      </c>
      <c r="AA145" s="38">
        <f t="shared" si="11"/>
        <v>0</v>
      </c>
      <c r="AR145" s="4" t="s">
        <v>169</v>
      </c>
      <c r="AT145" s="4" t="s">
        <v>51</v>
      </c>
      <c r="AU145" s="4" t="s">
        <v>31</v>
      </c>
      <c r="AY145" s="4" t="s">
        <v>48</v>
      </c>
      <c r="BE145" s="5">
        <f t="shared" si="12"/>
        <v>0</v>
      </c>
      <c r="BF145" s="5">
        <f t="shared" si="13"/>
        <v>0</v>
      </c>
      <c r="BG145" s="5">
        <f t="shared" si="14"/>
        <v>0</v>
      </c>
      <c r="BH145" s="5">
        <f t="shared" si="15"/>
        <v>0</v>
      </c>
      <c r="BI145" s="5">
        <f t="shared" si="16"/>
        <v>0</v>
      </c>
      <c r="BJ145" s="4" t="s">
        <v>30</v>
      </c>
      <c r="BK145" s="5">
        <f t="shared" si="17"/>
        <v>0</v>
      </c>
      <c r="BL145" s="4" t="s">
        <v>169</v>
      </c>
      <c r="BM145" s="4" t="s">
        <v>189</v>
      </c>
    </row>
    <row r="146" spans="2:65" s="30" customFormat="1" ht="16.5" customHeight="1" x14ac:dyDescent="0.3">
      <c r="B146" s="10"/>
      <c r="C146" s="56" t="s">
        <v>188</v>
      </c>
      <c r="D146" s="56" t="s">
        <v>51</v>
      </c>
      <c r="E146" s="55" t="s">
        <v>187</v>
      </c>
      <c r="F146" s="119" t="s">
        <v>186</v>
      </c>
      <c r="G146" s="119"/>
      <c r="H146" s="119"/>
      <c r="I146" s="119"/>
      <c r="J146" s="54" t="s">
        <v>60</v>
      </c>
      <c r="K146" s="53">
        <v>130</v>
      </c>
      <c r="L146" s="117"/>
      <c r="M146" s="117"/>
      <c r="N146" s="117"/>
      <c r="O146" s="113"/>
      <c r="P146" s="113"/>
      <c r="Q146" s="113"/>
      <c r="R146" s="37"/>
      <c r="T146" s="36" t="s">
        <v>1</v>
      </c>
      <c r="U146" s="40" t="s">
        <v>18</v>
      </c>
      <c r="V146" s="39">
        <v>0</v>
      </c>
      <c r="W146" s="39">
        <f t="shared" si="9"/>
        <v>0</v>
      </c>
      <c r="X146" s="39">
        <v>4.2000000000000002E-4</v>
      </c>
      <c r="Y146" s="39">
        <f t="shared" si="10"/>
        <v>5.4600000000000003E-2</v>
      </c>
      <c r="Z146" s="39">
        <v>0</v>
      </c>
      <c r="AA146" s="38">
        <f t="shared" si="11"/>
        <v>0</v>
      </c>
      <c r="AR146" s="4" t="s">
        <v>169</v>
      </c>
      <c r="AT146" s="4" t="s">
        <v>51</v>
      </c>
      <c r="AU146" s="4" t="s">
        <v>31</v>
      </c>
      <c r="AY146" s="4" t="s">
        <v>48</v>
      </c>
      <c r="BE146" s="5">
        <f t="shared" si="12"/>
        <v>0</v>
      </c>
      <c r="BF146" s="5">
        <f t="shared" si="13"/>
        <v>0</v>
      </c>
      <c r="BG146" s="5">
        <f t="shared" si="14"/>
        <v>0</v>
      </c>
      <c r="BH146" s="5">
        <f t="shared" si="15"/>
        <v>0</v>
      </c>
      <c r="BI146" s="5">
        <f t="shared" si="16"/>
        <v>0</v>
      </c>
      <c r="BJ146" s="4" t="s">
        <v>30</v>
      </c>
      <c r="BK146" s="5">
        <f t="shared" si="17"/>
        <v>0</v>
      </c>
      <c r="BL146" s="4" t="s">
        <v>169</v>
      </c>
      <c r="BM146" s="4" t="s">
        <v>185</v>
      </c>
    </row>
    <row r="147" spans="2:65" s="30" customFormat="1" ht="16.5" customHeight="1" x14ac:dyDescent="0.3">
      <c r="B147" s="10"/>
      <c r="C147" s="56" t="s">
        <v>184</v>
      </c>
      <c r="D147" s="56" t="s">
        <v>51</v>
      </c>
      <c r="E147" s="55" t="s">
        <v>183</v>
      </c>
      <c r="F147" s="119" t="s">
        <v>182</v>
      </c>
      <c r="G147" s="119"/>
      <c r="H147" s="119"/>
      <c r="I147" s="119"/>
      <c r="J147" s="54" t="s">
        <v>60</v>
      </c>
      <c r="K147" s="53">
        <v>292</v>
      </c>
      <c r="L147" s="117"/>
      <c r="M147" s="117"/>
      <c r="N147" s="117"/>
      <c r="O147" s="113"/>
      <c r="P147" s="113"/>
      <c r="Q147" s="113"/>
      <c r="R147" s="37"/>
      <c r="T147" s="36" t="s">
        <v>1</v>
      </c>
      <c r="U147" s="40" t="s">
        <v>18</v>
      </c>
      <c r="V147" s="39">
        <v>0</v>
      </c>
      <c r="W147" s="39">
        <f t="shared" si="9"/>
        <v>0</v>
      </c>
      <c r="X147" s="39">
        <v>8.9999999999999998E-4</v>
      </c>
      <c r="Y147" s="39">
        <f t="shared" si="10"/>
        <v>0.26279999999999998</v>
      </c>
      <c r="Z147" s="39">
        <v>0</v>
      </c>
      <c r="AA147" s="38">
        <f t="shared" si="11"/>
        <v>0</v>
      </c>
      <c r="AR147" s="4" t="s">
        <v>169</v>
      </c>
      <c r="AT147" s="4" t="s">
        <v>51</v>
      </c>
      <c r="AU147" s="4" t="s">
        <v>31</v>
      </c>
      <c r="AY147" s="4" t="s">
        <v>48</v>
      </c>
      <c r="BE147" s="5">
        <f t="shared" si="12"/>
        <v>0</v>
      </c>
      <c r="BF147" s="5">
        <f t="shared" si="13"/>
        <v>0</v>
      </c>
      <c r="BG147" s="5">
        <f t="shared" si="14"/>
        <v>0</v>
      </c>
      <c r="BH147" s="5">
        <f t="shared" si="15"/>
        <v>0</v>
      </c>
      <c r="BI147" s="5">
        <f t="shared" si="16"/>
        <v>0</v>
      </c>
      <c r="BJ147" s="4" t="s">
        <v>30</v>
      </c>
      <c r="BK147" s="5">
        <f t="shared" si="17"/>
        <v>0</v>
      </c>
      <c r="BL147" s="4" t="s">
        <v>169</v>
      </c>
      <c r="BM147" s="4" t="s">
        <v>181</v>
      </c>
    </row>
    <row r="148" spans="2:65" s="30" customFormat="1" ht="25.5" customHeight="1" x14ac:dyDescent="0.3">
      <c r="B148" s="10"/>
      <c r="C148" s="56" t="s">
        <v>180</v>
      </c>
      <c r="D148" s="56" t="s">
        <v>51</v>
      </c>
      <c r="E148" s="55" t="s">
        <v>179</v>
      </c>
      <c r="F148" s="119" t="s">
        <v>178</v>
      </c>
      <c r="G148" s="119"/>
      <c r="H148" s="119"/>
      <c r="I148" s="119"/>
      <c r="J148" s="54" t="s">
        <v>60</v>
      </c>
      <c r="K148" s="53">
        <v>60</v>
      </c>
      <c r="L148" s="117"/>
      <c r="M148" s="117"/>
      <c r="N148" s="117"/>
      <c r="O148" s="113"/>
      <c r="P148" s="113"/>
      <c r="Q148" s="113"/>
      <c r="R148" s="37"/>
      <c r="T148" s="36" t="s">
        <v>1</v>
      </c>
      <c r="U148" s="40" t="s">
        <v>18</v>
      </c>
      <c r="V148" s="39">
        <v>0</v>
      </c>
      <c r="W148" s="39">
        <f t="shared" si="9"/>
        <v>0</v>
      </c>
      <c r="X148" s="39">
        <v>1.8699999999999999E-3</v>
      </c>
      <c r="Y148" s="39">
        <f t="shared" si="10"/>
        <v>0.11219999999999999</v>
      </c>
      <c r="Z148" s="39">
        <v>0</v>
      </c>
      <c r="AA148" s="38">
        <f t="shared" si="11"/>
        <v>0</v>
      </c>
      <c r="AR148" s="4" t="s">
        <v>169</v>
      </c>
      <c r="AT148" s="4" t="s">
        <v>51</v>
      </c>
      <c r="AU148" s="4" t="s">
        <v>31</v>
      </c>
      <c r="AY148" s="4" t="s">
        <v>48</v>
      </c>
      <c r="BE148" s="5">
        <f t="shared" si="12"/>
        <v>0</v>
      </c>
      <c r="BF148" s="5">
        <f t="shared" si="13"/>
        <v>0</v>
      </c>
      <c r="BG148" s="5">
        <f t="shared" si="14"/>
        <v>0</v>
      </c>
      <c r="BH148" s="5">
        <f t="shared" si="15"/>
        <v>0</v>
      </c>
      <c r="BI148" s="5">
        <f t="shared" si="16"/>
        <v>0</v>
      </c>
      <c r="BJ148" s="4" t="s">
        <v>30</v>
      </c>
      <c r="BK148" s="5">
        <f t="shared" si="17"/>
        <v>0</v>
      </c>
      <c r="BL148" s="4" t="s">
        <v>169</v>
      </c>
      <c r="BM148" s="4" t="s">
        <v>177</v>
      </c>
    </row>
    <row r="149" spans="2:65" s="30" customFormat="1" ht="25.5" customHeight="1" x14ac:dyDescent="0.3">
      <c r="B149" s="10"/>
      <c r="C149" s="56" t="s">
        <v>176</v>
      </c>
      <c r="D149" s="56" t="s">
        <v>51</v>
      </c>
      <c r="E149" s="55" t="s">
        <v>175</v>
      </c>
      <c r="F149" s="119" t="s">
        <v>174</v>
      </c>
      <c r="G149" s="119"/>
      <c r="H149" s="119"/>
      <c r="I149" s="119"/>
      <c r="J149" s="54" t="s">
        <v>60</v>
      </c>
      <c r="K149" s="53">
        <v>330</v>
      </c>
      <c r="L149" s="117"/>
      <c r="M149" s="117"/>
      <c r="N149" s="117"/>
      <c r="O149" s="113"/>
      <c r="P149" s="113"/>
      <c r="Q149" s="113"/>
      <c r="R149" s="37"/>
      <c r="T149" s="36" t="s">
        <v>1</v>
      </c>
      <c r="U149" s="40" t="s">
        <v>18</v>
      </c>
      <c r="V149" s="39">
        <v>0</v>
      </c>
      <c r="W149" s="39">
        <f t="shared" si="9"/>
        <v>0</v>
      </c>
      <c r="X149" s="39">
        <v>1.6000000000000001E-4</v>
      </c>
      <c r="Y149" s="39">
        <f t="shared" si="10"/>
        <v>5.2800000000000007E-2</v>
      </c>
      <c r="Z149" s="39">
        <v>0</v>
      </c>
      <c r="AA149" s="38">
        <f t="shared" si="11"/>
        <v>0</v>
      </c>
      <c r="AR149" s="4" t="s">
        <v>169</v>
      </c>
      <c r="AT149" s="4" t="s">
        <v>51</v>
      </c>
      <c r="AU149" s="4" t="s">
        <v>31</v>
      </c>
      <c r="AY149" s="4" t="s">
        <v>48</v>
      </c>
      <c r="BE149" s="5">
        <f t="shared" si="12"/>
        <v>0</v>
      </c>
      <c r="BF149" s="5">
        <f t="shared" si="13"/>
        <v>0</v>
      </c>
      <c r="BG149" s="5">
        <f t="shared" si="14"/>
        <v>0</v>
      </c>
      <c r="BH149" s="5">
        <f t="shared" si="15"/>
        <v>0</v>
      </c>
      <c r="BI149" s="5">
        <f t="shared" si="16"/>
        <v>0</v>
      </c>
      <c r="BJ149" s="4" t="s">
        <v>30</v>
      </c>
      <c r="BK149" s="5">
        <f t="shared" si="17"/>
        <v>0</v>
      </c>
      <c r="BL149" s="4" t="s">
        <v>169</v>
      </c>
      <c r="BM149" s="4" t="s">
        <v>173</v>
      </c>
    </row>
    <row r="150" spans="2:65" s="30" customFormat="1" ht="25.5" customHeight="1" x14ac:dyDescent="0.3">
      <c r="B150" s="10"/>
      <c r="C150" s="56" t="s">
        <v>172</v>
      </c>
      <c r="D150" s="56" t="s">
        <v>51</v>
      </c>
      <c r="E150" s="55" t="s">
        <v>171</v>
      </c>
      <c r="F150" s="119" t="s">
        <v>170</v>
      </c>
      <c r="G150" s="119"/>
      <c r="H150" s="119"/>
      <c r="I150" s="119"/>
      <c r="J150" s="54" t="s">
        <v>60</v>
      </c>
      <c r="K150" s="53">
        <v>20</v>
      </c>
      <c r="L150" s="117"/>
      <c r="M150" s="117"/>
      <c r="N150" s="117"/>
      <c r="O150" s="113"/>
      <c r="P150" s="113"/>
      <c r="Q150" s="113"/>
      <c r="R150" s="37"/>
      <c r="T150" s="36" t="s">
        <v>1</v>
      </c>
      <c r="U150" s="40" t="s">
        <v>18</v>
      </c>
      <c r="V150" s="39">
        <v>0</v>
      </c>
      <c r="W150" s="39">
        <f t="shared" si="9"/>
        <v>0</v>
      </c>
      <c r="X150" s="39">
        <v>2.5000000000000001E-4</v>
      </c>
      <c r="Y150" s="39">
        <f t="shared" si="10"/>
        <v>5.0000000000000001E-3</v>
      </c>
      <c r="Z150" s="39">
        <v>0</v>
      </c>
      <c r="AA150" s="38">
        <f t="shared" si="11"/>
        <v>0</v>
      </c>
      <c r="AR150" s="4" t="s">
        <v>169</v>
      </c>
      <c r="AT150" s="4" t="s">
        <v>51</v>
      </c>
      <c r="AU150" s="4" t="s">
        <v>31</v>
      </c>
      <c r="AY150" s="4" t="s">
        <v>48</v>
      </c>
      <c r="BE150" s="5">
        <f t="shared" si="12"/>
        <v>0</v>
      </c>
      <c r="BF150" s="5">
        <f t="shared" si="13"/>
        <v>0</v>
      </c>
      <c r="BG150" s="5">
        <f t="shared" si="14"/>
        <v>0</v>
      </c>
      <c r="BH150" s="5">
        <f t="shared" si="15"/>
        <v>0</v>
      </c>
      <c r="BI150" s="5">
        <f t="shared" si="16"/>
        <v>0</v>
      </c>
      <c r="BJ150" s="4" t="s">
        <v>30</v>
      </c>
      <c r="BK150" s="5">
        <f t="shared" si="17"/>
        <v>0</v>
      </c>
      <c r="BL150" s="4" t="s">
        <v>169</v>
      </c>
      <c r="BM150" s="4" t="s">
        <v>168</v>
      </c>
    </row>
    <row r="151" spans="2:65" s="30" customFormat="1" ht="25.5" customHeight="1" x14ac:dyDescent="0.3">
      <c r="B151" s="10"/>
      <c r="C151" s="56" t="s">
        <v>167</v>
      </c>
      <c r="D151" s="56" t="s">
        <v>51</v>
      </c>
      <c r="E151" s="55" t="s">
        <v>166</v>
      </c>
      <c r="F151" s="119" t="s">
        <v>165</v>
      </c>
      <c r="G151" s="119"/>
      <c r="H151" s="119"/>
      <c r="I151" s="119"/>
      <c r="J151" s="54" t="s">
        <v>60</v>
      </c>
      <c r="K151" s="53">
        <v>15</v>
      </c>
      <c r="L151" s="117"/>
      <c r="M151" s="117"/>
      <c r="N151" s="117"/>
      <c r="O151" s="113"/>
      <c r="P151" s="113"/>
      <c r="Q151" s="113"/>
      <c r="R151" s="37"/>
      <c r="T151" s="36" t="s">
        <v>1</v>
      </c>
      <c r="U151" s="40" t="s">
        <v>18</v>
      </c>
      <c r="V151" s="39">
        <v>0</v>
      </c>
      <c r="W151" s="39">
        <f t="shared" si="9"/>
        <v>0</v>
      </c>
      <c r="X151" s="39">
        <v>1.8000000000000001E-4</v>
      </c>
      <c r="Y151" s="39">
        <f t="shared" si="10"/>
        <v>2.7000000000000001E-3</v>
      </c>
      <c r="Z151" s="39">
        <v>0</v>
      </c>
      <c r="AA151" s="38">
        <f t="shared" si="11"/>
        <v>0</v>
      </c>
      <c r="AR151" s="4" t="s">
        <v>65</v>
      </c>
      <c r="AT151" s="4" t="s">
        <v>51</v>
      </c>
      <c r="AU151" s="4" t="s">
        <v>31</v>
      </c>
      <c r="AY151" s="4" t="s">
        <v>48</v>
      </c>
      <c r="BE151" s="5">
        <f t="shared" si="12"/>
        <v>0</v>
      </c>
      <c r="BF151" s="5">
        <f t="shared" si="13"/>
        <v>0</v>
      </c>
      <c r="BG151" s="5">
        <f t="shared" si="14"/>
        <v>0</v>
      </c>
      <c r="BH151" s="5">
        <f t="shared" si="15"/>
        <v>0</v>
      </c>
      <c r="BI151" s="5">
        <f t="shared" si="16"/>
        <v>0</v>
      </c>
      <c r="BJ151" s="4" t="s">
        <v>30</v>
      </c>
      <c r="BK151" s="5">
        <f t="shared" si="17"/>
        <v>0</v>
      </c>
      <c r="BL151" s="4" t="s">
        <v>66</v>
      </c>
      <c r="BM151" s="4" t="s">
        <v>164</v>
      </c>
    </row>
    <row r="152" spans="2:65" s="30" customFormat="1" ht="38.25" customHeight="1" x14ac:dyDescent="0.3">
      <c r="B152" s="10"/>
      <c r="C152" s="56" t="s">
        <v>163</v>
      </c>
      <c r="D152" s="56" t="s">
        <v>51</v>
      </c>
      <c r="E152" s="55" t="s">
        <v>162</v>
      </c>
      <c r="F152" s="119" t="s">
        <v>161</v>
      </c>
      <c r="G152" s="119"/>
      <c r="H152" s="119"/>
      <c r="I152" s="119"/>
      <c r="J152" s="54" t="s">
        <v>60</v>
      </c>
      <c r="K152" s="53">
        <v>25</v>
      </c>
      <c r="L152" s="117"/>
      <c r="M152" s="117"/>
      <c r="N152" s="117"/>
      <c r="O152" s="113"/>
      <c r="P152" s="113"/>
      <c r="Q152" s="113"/>
      <c r="R152" s="37"/>
      <c r="T152" s="36" t="s">
        <v>1</v>
      </c>
      <c r="U152" s="40" t="s">
        <v>18</v>
      </c>
      <c r="V152" s="39">
        <v>0</v>
      </c>
      <c r="W152" s="39">
        <f t="shared" si="9"/>
        <v>0</v>
      </c>
      <c r="X152" s="39">
        <v>0</v>
      </c>
      <c r="Y152" s="39">
        <f t="shared" si="10"/>
        <v>0</v>
      </c>
      <c r="Z152" s="39">
        <v>0</v>
      </c>
      <c r="AA152" s="38">
        <f t="shared" si="11"/>
        <v>0</v>
      </c>
      <c r="AR152" s="4" t="s">
        <v>65</v>
      </c>
      <c r="AT152" s="4" t="s">
        <v>51</v>
      </c>
      <c r="AU152" s="4" t="s">
        <v>31</v>
      </c>
      <c r="AY152" s="4" t="s">
        <v>48</v>
      </c>
      <c r="BE152" s="5">
        <f t="shared" si="12"/>
        <v>0</v>
      </c>
      <c r="BF152" s="5">
        <f t="shared" si="13"/>
        <v>0</v>
      </c>
      <c r="BG152" s="5">
        <f t="shared" si="14"/>
        <v>0</v>
      </c>
      <c r="BH152" s="5">
        <f t="shared" si="15"/>
        <v>0</v>
      </c>
      <c r="BI152" s="5">
        <f t="shared" si="16"/>
        <v>0</v>
      </c>
      <c r="BJ152" s="4" t="s">
        <v>30</v>
      </c>
      <c r="BK152" s="5">
        <f t="shared" si="17"/>
        <v>0</v>
      </c>
      <c r="BL152" s="4" t="s">
        <v>66</v>
      </c>
      <c r="BM152" s="4" t="s">
        <v>160</v>
      </c>
    </row>
    <row r="153" spans="2:65" s="30" customFormat="1" ht="38.25" customHeight="1" x14ac:dyDescent="0.3">
      <c r="B153" s="10"/>
      <c r="C153" s="56" t="s">
        <v>159</v>
      </c>
      <c r="D153" s="56" t="s">
        <v>51</v>
      </c>
      <c r="E153" s="55" t="s">
        <v>158</v>
      </c>
      <c r="F153" s="119" t="s">
        <v>157</v>
      </c>
      <c r="G153" s="119"/>
      <c r="H153" s="119"/>
      <c r="I153" s="119"/>
      <c r="J153" s="54" t="s">
        <v>60</v>
      </c>
      <c r="K153" s="53">
        <v>55</v>
      </c>
      <c r="L153" s="117"/>
      <c r="M153" s="117"/>
      <c r="N153" s="117"/>
      <c r="O153" s="113"/>
      <c r="P153" s="113"/>
      <c r="Q153" s="113"/>
      <c r="R153" s="37"/>
      <c r="T153" s="36" t="s">
        <v>1</v>
      </c>
      <c r="U153" s="40" t="s">
        <v>18</v>
      </c>
      <c r="V153" s="39">
        <v>0</v>
      </c>
      <c r="W153" s="39">
        <f t="shared" si="9"/>
        <v>0</v>
      </c>
      <c r="X153" s="39">
        <v>0</v>
      </c>
      <c r="Y153" s="39">
        <f t="shared" si="10"/>
        <v>0</v>
      </c>
      <c r="Z153" s="39">
        <v>0</v>
      </c>
      <c r="AA153" s="38">
        <f t="shared" si="11"/>
        <v>0</v>
      </c>
      <c r="AR153" s="4" t="s">
        <v>65</v>
      </c>
      <c r="AT153" s="4" t="s">
        <v>51</v>
      </c>
      <c r="AU153" s="4" t="s">
        <v>31</v>
      </c>
      <c r="AY153" s="4" t="s">
        <v>48</v>
      </c>
      <c r="BE153" s="5">
        <f t="shared" si="12"/>
        <v>0</v>
      </c>
      <c r="BF153" s="5">
        <f t="shared" si="13"/>
        <v>0</v>
      </c>
      <c r="BG153" s="5">
        <f t="shared" si="14"/>
        <v>0</v>
      </c>
      <c r="BH153" s="5">
        <f t="shared" si="15"/>
        <v>0</v>
      </c>
      <c r="BI153" s="5">
        <f t="shared" si="16"/>
        <v>0</v>
      </c>
      <c r="BJ153" s="4" t="s">
        <v>30</v>
      </c>
      <c r="BK153" s="5">
        <f t="shared" si="17"/>
        <v>0</v>
      </c>
      <c r="BL153" s="4" t="s">
        <v>66</v>
      </c>
      <c r="BM153" s="4" t="s">
        <v>156</v>
      </c>
    </row>
    <row r="154" spans="2:65" s="30" customFormat="1" ht="38.25" customHeight="1" x14ac:dyDescent="0.3">
      <c r="B154" s="10"/>
      <c r="C154" s="56" t="s">
        <v>155</v>
      </c>
      <c r="D154" s="56" t="s">
        <v>51</v>
      </c>
      <c r="E154" s="55" t="s">
        <v>154</v>
      </c>
      <c r="F154" s="119" t="s">
        <v>153</v>
      </c>
      <c r="G154" s="119"/>
      <c r="H154" s="119"/>
      <c r="I154" s="119"/>
      <c r="J154" s="54" t="s">
        <v>60</v>
      </c>
      <c r="K154" s="53">
        <v>30</v>
      </c>
      <c r="L154" s="117"/>
      <c r="M154" s="117"/>
      <c r="N154" s="117"/>
      <c r="O154" s="113"/>
      <c r="P154" s="113"/>
      <c r="Q154" s="113"/>
      <c r="R154" s="37"/>
      <c r="T154" s="36" t="s">
        <v>1</v>
      </c>
      <c r="U154" s="40" t="s">
        <v>18</v>
      </c>
      <c r="V154" s="39">
        <v>0</v>
      </c>
      <c r="W154" s="39">
        <f t="shared" si="9"/>
        <v>0</v>
      </c>
      <c r="X154" s="39">
        <v>0</v>
      </c>
      <c r="Y154" s="39">
        <f t="shared" si="10"/>
        <v>0</v>
      </c>
      <c r="Z154" s="39">
        <v>0</v>
      </c>
      <c r="AA154" s="38">
        <f t="shared" si="11"/>
        <v>0</v>
      </c>
      <c r="AR154" s="4" t="s">
        <v>65</v>
      </c>
      <c r="AT154" s="4" t="s">
        <v>51</v>
      </c>
      <c r="AU154" s="4" t="s">
        <v>31</v>
      </c>
      <c r="AY154" s="4" t="s">
        <v>48</v>
      </c>
      <c r="BE154" s="5">
        <f t="shared" si="12"/>
        <v>0</v>
      </c>
      <c r="BF154" s="5">
        <f t="shared" si="13"/>
        <v>0</v>
      </c>
      <c r="BG154" s="5">
        <f t="shared" si="14"/>
        <v>0</v>
      </c>
      <c r="BH154" s="5">
        <f t="shared" si="15"/>
        <v>0</v>
      </c>
      <c r="BI154" s="5">
        <f t="shared" si="16"/>
        <v>0</v>
      </c>
      <c r="BJ154" s="4" t="s">
        <v>30</v>
      </c>
      <c r="BK154" s="5">
        <f t="shared" si="17"/>
        <v>0</v>
      </c>
      <c r="BL154" s="4" t="s">
        <v>66</v>
      </c>
      <c r="BM154" s="4" t="s">
        <v>152</v>
      </c>
    </row>
    <row r="155" spans="2:65" s="30" customFormat="1" ht="38.25" customHeight="1" x14ac:dyDescent="0.3">
      <c r="B155" s="10"/>
      <c r="C155" s="56" t="s">
        <v>151</v>
      </c>
      <c r="D155" s="56" t="s">
        <v>51</v>
      </c>
      <c r="E155" s="55" t="s">
        <v>150</v>
      </c>
      <c r="F155" s="119" t="s">
        <v>149</v>
      </c>
      <c r="G155" s="119"/>
      <c r="H155" s="119"/>
      <c r="I155" s="119"/>
      <c r="J155" s="54" t="s">
        <v>60</v>
      </c>
      <c r="K155" s="53">
        <v>30</v>
      </c>
      <c r="L155" s="117"/>
      <c r="M155" s="117"/>
      <c r="N155" s="117"/>
      <c r="O155" s="113"/>
      <c r="P155" s="113"/>
      <c r="Q155" s="113"/>
      <c r="R155" s="37"/>
      <c r="T155" s="36" t="s">
        <v>1</v>
      </c>
      <c r="U155" s="40" t="s">
        <v>18</v>
      </c>
      <c r="V155" s="39">
        <v>0</v>
      </c>
      <c r="W155" s="39">
        <f t="shared" si="9"/>
        <v>0</v>
      </c>
      <c r="X155" s="39">
        <v>0</v>
      </c>
      <c r="Y155" s="39">
        <f t="shared" si="10"/>
        <v>0</v>
      </c>
      <c r="Z155" s="39">
        <v>0</v>
      </c>
      <c r="AA155" s="38">
        <f t="shared" si="11"/>
        <v>0</v>
      </c>
      <c r="AR155" s="4" t="s">
        <v>65</v>
      </c>
      <c r="AT155" s="4" t="s">
        <v>51</v>
      </c>
      <c r="AU155" s="4" t="s">
        <v>31</v>
      </c>
      <c r="AY155" s="4" t="s">
        <v>48</v>
      </c>
      <c r="BE155" s="5">
        <f t="shared" si="12"/>
        <v>0</v>
      </c>
      <c r="BF155" s="5">
        <f t="shared" si="13"/>
        <v>0</v>
      </c>
      <c r="BG155" s="5">
        <f t="shared" si="14"/>
        <v>0</v>
      </c>
      <c r="BH155" s="5">
        <f t="shared" si="15"/>
        <v>0</v>
      </c>
      <c r="BI155" s="5">
        <f t="shared" si="16"/>
        <v>0</v>
      </c>
      <c r="BJ155" s="4" t="s">
        <v>30</v>
      </c>
      <c r="BK155" s="5">
        <f t="shared" si="17"/>
        <v>0</v>
      </c>
      <c r="BL155" s="4" t="s">
        <v>66</v>
      </c>
      <c r="BM155" s="4" t="s">
        <v>148</v>
      </c>
    </row>
    <row r="156" spans="2:65" s="30" customFormat="1" ht="25.5" customHeight="1" x14ac:dyDescent="0.3">
      <c r="B156" s="10"/>
      <c r="C156" s="56" t="s">
        <v>147</v>
      </c>
      <c r="D156" s="56" t="s">
        <v>51</v>
      </c>
      <c r="E156" s="55" t="s">
        <v>146</v>
      </c>
      <c r="F156" s="119" t="s">
        <v>145</v>
      </c>
      <c r="G156" s="119"/>
      <c r="H156" s="119"/>
      <c r="I156" s="119"/>
      <c r="J156" s="54" t="s">
        <v>60</v>
      </c>
      <c r="K156" s="53">
        <v>60</v>
      </c>
      <c r="L156" s="117"/>
      <c r="M156" s="117"/>
      <c r="N156" s="117"/>
      <c r="O156" s="113"/>
      <c r="P156" s="113"/>
      <c r="Q156" s="113"/>
      <c r="R156" s="37"/>
      <c r="T156" s="36" t="s">
        <v>1</v>
      </c>
      <c r="U156" s="40" t="s">
        <v>18</v>
      </c>
      <c r="V156" s="39">
        <v>0</v>
      </c>
      <c r="W156" s="39">
        <f t="shared" si="9"/>
        <v>0</v>
      </c>
      <c r="X156" s="39">
        <v>0</v>
      </c>
      <c r="Y156" s="39">
        <f t="shared" si="10"/>
        <v>0</v>
      </c>
      <c r="Z156" s="39">
        <v>0</v>
      </c>
      <c r="AA156" s="38">
        <f t="shared" si="11"/>
        <v>0</v>
      </c>
      <c r="AR156" s="4" t="s">
        <v>65</v>
      </c>
      <c r="AT156" s="4" t="s">
        <v>51</v>
      </c>
      <c r="AU156" s="4" t="s">
        <v>31</v>
      </c>
      <c r="AY156" s="4" t="s">
        <v>48</v>
      </c>
      <c r="BE156" s="5">
        <f t="shared" si="12"/>
        <v>0</v>
      </c>
      <c r="BF156" s="5">
        <f t="shared" si="13"/>
        <v>0</v>
      </c>
      <c r="BG156" s="5">
        <f t="shared" si="14"/>
        <v>0</v>
      </c>
      <c r="BH156" s="5">
        <f t="shared" si="15"/>
        <v>0</v>
      </c>
      <c r="BI156" s="5">
        <f t="shared" si="16"/>
        <v>0</v>
      </c>
      <c r="BJ156" s="4" t="s">
        <v>30</v>
      </c>
      <c r="BK156" s="5">
        <f t="shared" si="17"/>
        <v>0</v>
      </c>
      <c r="BL156" s="4" t="s">
        <v>66</v>
      </c>
      <c r="BM156" s="4" t="s">
        <v>144</v>
      </c>
    </row>
    <row r="157" spans="2:65" s="30" customFormat="1" ht="25.5" customHeight="1" x14ac:dyDescent="0.3">
      <c r="B157" s="10"/>
      <c r="C157" s="56" t="s">
        <v>143</v>
      </c>
      <c r="D157" s="56" t="s">
        <v>51</v>
      </c>
      <c r="E157" s="55" t="s">
        <v>142</v>
      </c>
      <c r="F157" s="119" t="s">
        <v>141</v>
      </c>
      <c r="G157" s="119"/>
      <c r="H157" s="119"/>
      <c r="I157" s="119"/>
      <c r="J157" s="54" t="s">
        <v>60</v>
      </c>
      <c r="K157" s="53">
        <v>26</v>
      </c>
      <c r="L157" s="117"/>
      <c r="M157" s="117"/>
      <c r="N157" s="117"/>
      <c r="O157" s="113"/>
      <c r="P157" s="113"/>
      <c r="Q157" s="113"/>
      <c r="R157" s="37"/>
      <c r="T157" s="36" t="s">
        <v>1</v>
      </c>
      <c r="U157" s="40" t="s">
        <v>18</v>
      </c>
      <c r="V157" s="39">
        <v>0</v>
      </c>
      <c r="W157" s="39">
        <f t="shared" si="9"/>
        <v>0</v>
      </c>
      <c r="X157" s="39">
        <v>1.7000000000000001E-4</v>
      </c>
      <c r="Y157" s="39">
        <f t="shared" si="10"/>
        <v>4.4200000000000003E-3</v>
      </c>
      <c r="Z157" s="39">
        <v>0</v>
      </c>
      <c r="AA157" s="38">
        <f t="shared" si="11"/>
        <v>0</v>
      </c>
      <c r="AR157" s="4" t="s">
        <v>65</v>
      </c>
      <c r="AT157" s="4" t="s">
        <v>51</v>
      </c>
      <c r="AU157" s="4" t="s">
        <v>31</v>
      </c>
      <c r="AY157" s="4" t="s">
        <v>48</v>
      </c>
      <c r="BE157" s="5">
        <f t="shared" si="12"/>
        <v>0</v>
      </c>
      <c r="BF157" s="5">
        <f t="shared" si="13"/>
        <v>0</v>
      </c>
      <c r="BG157" s="5">
        <f t="shared" si="14"/>
        <v>0</v>
      </c>
      <c r="BH157" s="5">
        <f t="shared" si="15"/>
        <v>0</v>
      </c>
      <c r="BI157" s="5">
        <f t="shared" si="16"/>
        <v>0</v>
      </c>
      <c r="BJ157" s="4" t="s">
        <v>30</v>
      </c>
      <c r="BK157" s="5">
        <f t="shared" si="17"/>
        <v>0</v>
      </c>
      <c r="BL157" s="4" t="s">
        <v>66</v>
      </c>
      <c r="BM157" s="4" t="s">
        <v>140</v>
      </c>
    </row>
    <row r="158" spans="2:65" s="41" customFormat="1" ht="29.85" customHeight="1" x14ac:dyDescent="0.3">
      <c r="B158" s="51"/>
      <c r="C158" s="46"/>
      <c r="D158" s="50" t="s">
        <v>139</v>
      </c>
      <c r="E158" s="50"/>
      <c r="F158" s="50"/>
      <c r="G158" s="50"/>
      <c r="H158" s="50"/>
      <c r="I158" s="50"/>
      <c r="J158" s="50"/>
      <c r="K158" s="50"/>
      <c r="L158" s="50"/>
      <c r="M158" s="50"/>
      <c r="N158" s="126"/>
      <c r="O158" s="127"/>
      <c r="P158" s="127"/>
      <c r="Q158" s="127"/>
      <c r="R158" s="49"/>
      <c r="T158" s="48"/>
      <c r="U158" s="46"/>
      <c r="V158" s="46"/>
      <c r="W158" s="47">
        <f>SUM(W159:W166)</f>
        <v>0</v>
      </c>
      <c r="X158" s="46"/>
      <c r="Y158" s="47">
        <f>SUM(Y159:Y166)</f>
        <v>0</v>
      </c>
      <c r="Z158" s="46"/>
      <c r="AA158" s="45">
        <f>SUM(AA159:AA166)</f>
        <v>0</v>
      </c>
      <c r="AR158" s="43" t="s">
        <v>30</v>
      </c>
      <c r="AT158" s="44" t="s">
        <v>28</v>
      </c>
      <c r="AU158" s="44" t="s">
        <v>30</v>
      </c>
      <c r="AY158" s="43" t="s">
        <v>48</v>
      </c>
      <c r="BK158" s="42">
        <f>SUM(BK159:BK166)</f>
        <v>0</v>
      </c>
    </row>
    <row r="159" spans="2:65" s="30" customFormat="1" ht="16.5" customHeight="1" x14ac:dyDescent="0.3">
      <c r="B159" s="10"/>
      <c r="C159" s="56" t="s">
        <v>138</v>
      </c>
      <c r="D159" s="56" t="s">
        <v>51</v>
      </c>
      <c r="E159" s="55" t="s">
        <v>137</v>
      </c>
      <c r="F159" s="119" t="s">
        <v>136</v>
      </c>
      <c r="G159" s="119"/>
      <c r="H159" s="119"/>
      <c r="I159" s="119"/>
      <c r="J159" s="54" t="s">
        <v>68</v>
      </c>
      <c r="K159" s="53">
        <v>16</v>
      </c>
      <c r="L159" s="117"/>
      <c r="M159" s="117"/>
      <c r="N159" s="117"/>
      <c r="O159" s="113"/>
      <c r="P159" s="113"/>
      <c r="Q159" s="113"/>
      <c r="R159" s="37"/>
      <c r="T159" s="36" t="s">
        <v>1</v>
      </c>
      <c r="U159" s="40" t="s">
        <v>18</v>
      </c>
      <c r="V159" s="39">
        <v>0</v>
      </c>
      <c r="W159" s="39">
        <f t="shared" ref="W159:W166" si="18">V159*K159</f>
        <v>0</v>
      </c>
      <c r="X159" s="39">
        <v>0</v>
      </c>
      <c r="Y159" s="39">
        <f t="shared" ref="Y159:Y166" si="19">X159*K159</f>
        <v>0</v>
      </c>
      <c r="Z159" s="39">
        <v>0</v>
      </c>
      <c r="AA159" s="38">
        <f t="shared" ref="AA159:AA166" si="20">Z159*K159</f>
        <v>0</v>
      </c>
      <c r="AR159" s="4" t="s">
        <v>65</v>
      </c>
      <c r="AT159" s="4" t="s">
        <v>51</v>
      </c>
      <c r="AU159" s="4" t="s">
        <v>31</v>
      </c>
      <c r="AY159" s="4" t="s">
        <v>48</v>
      </c>
      <c r="BE159" s="5">
        <f t="shared" ref="BE159:BE166" si="21">IF(U159="základní",N159,0)</f>
        <v>0</v>
      </c>
      <c r="BF159" s="5">
        <f t="shared" ref="BF159:BF166" si="22">IF(U159="snížená",N159,0)</f>
        <v>0</v>
      </c>
      <c r="BG159" s="5">
        <f t="shared" ref="BG159:BG166" si="23">IF(U159="zákl. přenesená",N159,0)</f>
        <v>0</v>
      </c>
      <c r="BH159" s="5">
        <f t="shared" ref="BH159:BH166" si="24">IF(U159="sníž. přenesená",N159,0)</f>
        <v>0</v>
      </c>
      <c r="BI159" s="5">
        <f t="shared" ref="BI159:BI166" si="25">IF(U159="nulová",N159,0)</f>
        <v>0</v>
      </c>
      <c r="BJ159" s="4" t="s">
        <v>30</v>
      </c>
      <c r="BK159" s="5">
        <f t="shared" ref="BK159:BK166" si="26">ROUND(L159*K159,2)</f>
        <v>0</v>
      </c>
      <c r="BL159" s="4" t="s">
        <v>66</v>
      </c>
      <c r="BM159" s="4" t="s">
        <v>135</v>
      </c>
    </row>
    <row r="160" spans="2:65" s="30" customFormat="1" ht="16.5" customHeight="1" x14ac:dyDescent="0.3">
      <c r="B160" s="10"/>
      <c r="C160" s="56" t="s">
        <v>134</v>
      </c>
      <c r="D160" s="56" t="s">
        <v>51</v>
      </c>
      <c r="E160" s="55" t="s">
        <v>133</v>
      </c>
      <c r="F160" s="119" t="s">
        <v>132</v>
      </c>
      <c r="G160" s="119"/>
      <c r="H160" s="119"/>
      <c r="I160" s="119"/>
      <c r="J160" s="54" t="s">
        <v>68</v>
      </c>
      <c r="K160" s="53">
        <v>12</v>
      </c>
      <c r="L160" s="117"/>
      <c r="M160" s="117"/>
      <c r="N160" s="117"/>
      <c r="O160" s="113"/>
      <c r="P160" s="113"/>
      <c r="Q160" s="113"/>
      <c r="R160" s="37"/>
      <c r="T160" s="36" t="s">
        <v>1</v>
      </c>
      <c r="U160" s="40" t="s">
        <v>18</v>
      </c>
      <c r="V160" s="39">
        <v>0</v>
      </c>
      <c r="W160" s="39">
        <f t="shared" si="18"/>
        <v>0</v>
      </c>
      <c r="X160" s="39">
        <v>0</v>
      </c>
      <c r="Y160" s="39">
        <f t="shared" si="19"/>
        <v>0</v>
      </c>
      <c r="Z160" s="39">
        <v>0</v>
      </c>
      <c r="AA160" s="38">
        <f t="shared" si="20"/>
        <v>0</v>
      </c>
      <c r="AR160" s="4" t="s">
        <v>65</v>
      </c>
      <c r="AT160" s="4" t="s">
        <v>51</v>
      </c>
      <c r="AU160" s="4" t="s">
        <v>31</v>
      </c>
      <c r="AY160" s="4" t="s">
        <v>48</v>
      </c>
      <c r="BE160" s="5">
        <f t="shared" si="21"/>
        <v>0</v>
      </c>
      <c r="BF160" s="5">
        <f t="shared" si="22"/>
        <v>0</v>
      </c>
      <c r="BG160" s="5">
        <f t="shared" si="23"/>
        <v>0</v>
      </c>
      <c r="BH160" s="5">
        <f t="shared" si="24"/>
        <v>0</v>
      </c>
      <c r="BI160" s="5">
        <f t="shared" si="25"/>
        <v>0</v>
      </c>
      <c r="BJ160" s="4" t="s">
        <v>30</v>
      </c>
      <c r="BK160" s="5">
        <f t="shared" si="26"/>
        <v>0</v>
      </c>
      <c r="BL160" s="4" t="s">
        <v>66</v>
      </c>
      <c r="BM160" s="4" t="s">
        <v>131</v>
      </c>
    </row>
    <row r="161" spans="2:65" s="30" customFormat="1" ht="16.5" customHeight="1" x14ac:dyDescent="0.3">
      <c r="B161" s="10"/>
      <c r="C161" s="56" t="s">
        <v>53</v>
      </c>
      <c r="D161" s="56" t="s">
        <v>51</v>
      </c>
      <c r="E161" s="55" t="s">
        <v>130</v>
      </c>
      <c r="F161" s="119" t="s">
        <v>129</v>
      </c>
      <c r="G161" s="119"/>
      <c r="H161" s="119"/>
      <c r="I161" s="119"/>
      <c r="J161" s="54" t="s">
        <v>68</v>
      </c>
      <c r="K161" s="53">
        <v>3</v>
      </c>
      <c r="L161" s="117"/>
      <c r="M161" s="117"/>
      <c r="N161" s="117"/>
      <c r="O161" s="113"/>
      <c r="P161" s="113"/>
      <c r="Q161" s="113"/>
      <c r="R161" s="37"/>
      <c r="T161" s="36" t="s">
        <v>1</v>
      </c>
      <c r="U161" s="40" t="s">
        <v>18</v>
      </c>
      <c r="V161" s="39">
        <v>0</v>
      </c>
      <c r="W161" s="39">
        <f t="shared" si="18"/>
        <v>0</v>
      </c>
      <c r="X161" s="39">
        <v>0</v>
      </c>
      <c r="Y161" s="39">
        <f t="shared" si="19"/>
        <v>0</v>
      </c>
      <c r="Z161" s="39">
        <v>0</v>
      </c>
      <c r="AA161" s="38">
        <f t="shared" si="20"/>
        <v>0</v>
      </c>
      <c r="AR161" s="4" t="s">
        <v>65</v>
      </c>
      <c r="AT161" s="4" t="s">
        <v>51</v>
      </c>
      <c r="AU161" s="4" t="s">
        <v>31</v>
      </c>
      <c r="AY161" s="4" t="s">
        <v>48</v>
      </c>
      <c r="BE161" s="5">
        <f t="shared" si="21"/>
        <v>0</v>
      </c>
      <c r="BF161" s="5">
        <f t="shared" si="22"/>
        <v>0</v>
      </c>
      <c r="BG161" s="5">
        <f t="shared" si="23"/>
        <v>0</v>
      </c>
      <c r="BH161" s="5">
        <f t="shared" si="24"/>
        <v>0</v>
      </c>
      <c r="BI161" s="5">
        <f t="shared" si="25"/>
        <v>0</v>
      </c>
      <c r="BJ161" s="4" t="s">
        <v>30</v>
      </c>
      <c r="BK161" s="5">
        <f t="shared" si="26"/>
        <v>0</v>
      </c>
      <c r="BL161" s="4" t="s">
        <v>66</v>
      </c>
      <c r="BM161" s="4" t="s">
        <v>128</v>
      </c>
    </row>
    <row r="162" spans="2:65" s="30" customFormat="1" ht="16.5" customHeight="1" x14ac:dyDescent="0.3">
      <c r="B162" s="10"/>
      <c r="C162" s="56" t="s">
        <v>127</v>
      </c>
      <c r="D162" s="56" t="s">
        <v>51</v>
      </c>
      <c r="E162" s="55" t="s">
        <v>126</v>
      </c>
      <c r="F162" s="119" t="s">
        <v>125</v>
      </c>
      <c r="G162" s="119"/>
      <c r="H162" s="119"/>
      <c r="I162" s="119"/>
      <c r="J162" s="54" t="s">
        <v>68</v>
      </c>
      <c r="K162" s="53">
        <v>12</v>
      </c>
      <c r="L162" s="117"/>
      <c r="M162" s="117"/>
      <c r="N162" s="117"/>
      <c r="O162" s="113"/>
      <c r="P162" s="113"/>
      <c r="Q162" s="113"/>
      <c r="R162" s="37"/>
      <c r="T162" s="36" t="s">
        <v>1</v>
      </c>
      <c r="U162" s="40" t="s">
        <v>18</v>
      </c>
      <c r="V162" s="39">
        <v>0</v>
      </c>
      <c r="W162" s="39">
        <f t="shared" si="18"/>
        <v>0</v>
      </c>
      <c r="X162" s="39">
        <v>0</v>
      </c>
      <c r="Y162" s="39">
        <f t="shared" si="19"/>
        <v>0</v>
      </c>
      <c r="Z162" s="39">
        <v>0</v>
      </c>
      <c r="AA162" s="38">
        <f t="shared" si="20"/>
        <v>0</v>
      </c>
      <c r="AR162" s="4" t="s">
        <v>65</v>
      </c>
      <c r="AT162" s="4" t="s">
        <v>51</v>
      </c>
      <c r="AU162" s="4" t="s">
        <v>31</v>
      </c>
      <c r="AY162" s="4" t="s">
        <v>48</v>
      </c>
      <c r="BE162" s="5">
        <f t="shared" si="21"/>
        <v>0</v>
      </c>
      <c r="BF162" s="5">
        <f t="shared" si="22"/>
        <v>0</v>
      </c>
      <c r="BG162" s="5">
        <f t="shared" si="23"/>
        <v>0</v>
      </c>
      <c r="BH162" s="5">
        <f t="shared" si="24"/>
        <v>0</v>
      </c>
      <c r="BI162" s="5">
        <f t="shared" si="25"/>
        <v>0</v>
      </c>
      <c r="BJ162" s="4" t="s">
        <v>30</v>
      </c>
      <c r="BK162" s="5">
        <f t="shared" si="26"/>
        <v>0</v>
      </c>
      <c r="BL162" s="4" t="s">
        <v>66</v>
      </c>
      <c r="BM162" s="4" t="s">
        <v>124</v>
      </c>
    </row>
    <row r="163" spans="2:65" s="30" customFormat="1" ht="16.5" customHeight="1" x14ac:dyDescent="0.3">
      <c r="B163" s="10"/>
      <c r="C163" s="56" t="s">
        <v>123</v>
      </c>
      <c r="D163" s="56" t="s">
        <v>51</v>
      </c>
      <c r="E163" s="55" t="s">
        <v>122</v>
      </c>
      <c r="F163" s="119" t="s">
        <v>121</v>
      </c>
      <c r="G163" s="119"/>
      <c r="H163" s="119"/>
      <c r="I163" s="119"/>
      <c r="J163" s="54" t="s">
        <v>68</v>
      </c>
      <c r="K163" s="53">
        <v>32</v>
      </c>
      <c r="L163" s="117"/>
      <c r="M163" s="117"/>
      <c r="N163" s="117"/>
      <c r="O163" s="113"/>
      <c r="P163" s="113"/>
      <c r="Q163" s="113"/>
      <c r="R163" s="37"/>
      <c r="T163" s="36" t="s">
        <v>1</v>
      </c>
      <c r="U163" s="40" t="s">
        <v>18</v>
      </c>
      <c r="V163" s="39">
        <v>0</v>
      </c>
      <c r="W163" s="39">
        <f t="shared" si="18"/>
        <v>0</v>
      </c>
      <c r="X163" s="39">
        <v>0</v>
      </c>
      <c r="Y163" s="39">
        <f t="shared" si="19"/>
        <v>0</v>
      </c>
      <c r="Z163" s="39">
        <v>0</v>
      </c>
      <c r="AA163" s="38">
        <f t="shared" si="20"/>
        <v>0</v>
      </c>
      <c r="AR163" s="4" t="s">
        <v>65</v>
      </c>
      <c r="AT163" s="4" t="s">
        <v>51</v>
      </c>
      <c r="AU163" s="4" t="s">
        <v>31</v>
      </c>
      <c r="AY163" s="4" t="s">
        <v>48</v>
      </c>
      <c r="BE163" s="5">
        <f t="shared" si="21"/>
        <v>0</v>
      </c>
      <c r="BF163" s="5">
        <f t="shared" si="22"/>
        <v>0</v>
      </c>
      <c r="BG163" s="5">
        <f t="shared" si="23"/>
        <v>0</v>
      </c>
      <c r="BH163" s="5">
        <f t="shared" si="24"/>
        <v>0</v>
      </c>
      <c r="BI163" s="5">
        <f t="shared" si="25"/>
        <v>0</v>
      </c>
      <c r="BJ163" s="4" t="s">
        <v>30</v>
      </c>
      <c r="BK163" s="5">
        <f t="shared" si="26"/>
        <v>0</v>
      </c>
      <c r="BL163" s="4" t="s">
        <v>66</v>
      </c>
      <c r="BM163" s="4" t="s">
        <v>120</v>
      </c>
    </row>
    <row r="164" spans="2:65" s="30" customFormat="1" ht="16.5" customHeight="1" x14ac:dyDescent="0.3">
      <c r="B164" s="10"/>
      <c r="C164" s="56" t="s">
        <v>119</v>
      </c>
      <c r="D164" s="56" t="s">
        <v>51</v>
      </c>
      <c r="E164" s="55" t="s">
        <v>118</v>
      </c>
      <c r="F164" s="119" t="s">
        <v>117</v>
      </c>
      <c r="G164" s="119"/>
      <c r="H164" s="119"/>
      <c r="I164" s="119"/>
      <c r="J164" s="54" t="s">
        <v>116</v>
      </c>
      <c r="K164" s="53">
        <v>324</v>
      </c>
      <c r="L164" s="117"/>
      <c r="M164" s="117"/>
      <c r="N164" s="117"/>
      <c r="O164" s="113"/>
      <c r="P164" s="113"/>
      <c r="Q164" s="113"/>
      <c r="R164" s="37"/>
      <c r="T164" s="36" t="s">
        <v>1</v>
      </c>
      <c r="U164" s="40" t="s">
        <v>18</v>
      </c>
      <c r="V164" s="39">
        <v>0</v>
      </c>
      <c r="W164" s="39">
        <f t="shared" si="18"/>
        <v>0</v>
      </c>
      <c r="X164" s="39">
        <v>0</v>
      </c>
      <c r="Y164" s="39">
        <f t="shared" si="19"/>
        <v>0</v>
      </c>
      <c r="Z164" s="39">
        <v>0</v>
      </c>
      <c r="AA164" s="38">
        <f t="shared" si="20"/>
        <v>0</v>
      </c>
      <c r="AR164" s="4" t="s">
        <v>65</v>
      </c>
      <c r="AT164" s="4" t="s">
        <v>51</v>
      </c>
      <c r="AU164" s="4" t="s">
        <v>31</v>
      </c>
      <c r="AY164" s="4" t="s">
        <v>48</v>
      </c>
      <c r="BE164" s="5">
        <f t="shared" si="21"/>
        <v>0</v>
      </c>
      <c r="BF164" s="5">
        <f t="shared" si="22"/>
        <v>0</v>
      </c>
      <c r="BG164" s="5">
        <f t="shared" si="23"/>
        <v>0</v>
      </c>
      <c r="BH164" s="5">
        <f t="shared" si="24"/>
        <v>0</v>
      </c>
      <c r="BI164" s="5">
        <f t="shared" si="25"/>
        <v>0</v>
      </c>
      <c r="BJ164" s="4" t="s">
        <v>30</v>
      </c>
      <c r="BK164" s="5">
        <f t="shared" si="26"/>
        <v>0</v>
      </c>
      <c r="BL164" s="4" t="s">
        <v>66</v>
      </c>
      <c r="BM164" s="4" t="s">
        <v>115</v>
      </c>
    </row>
    <row r="165" spans="2:65" s="30" customFormat="1" ht="25.5" customHeight="1" x14ac:dyDescent="0.3">
      <c r="B165" s="10"/>
      <c r="C165" s="56" t="s">
        <v>114</v>
      </c>
      <c r="D165" s="56" t="s">
        <v>51</v>
      </c>
      <c r="E165" s="55" t="s">
        <v>113</v>
      </c>
      <c r="F165" s="119" t="s">
        <v>112</v>
      </c>
      <c r="G165" s="119"/>
      <c r="H165" s="119"/>
      <c r="I165" s="119"/>
      <c r="J165" s="54" t="s">
        <v>69</v>
      </c>
      <c r="K165" s="53">
        <v>0.3</v>
      </c>
      <c r="L165" s="117"/>
      <c r="M165" s="117"/>
      <c r="N165" s="117"/>
      <c r="O165" s="113"/>
      <c r="P165" s="113"/>
      <c r="Q165" s="113"/>
      <c r="R165" s="37"/>
      <c r="T165" s="36" t="s">
        <v>1</v>
      </c>
      <c r="U165" s="40" t="s">
        <v>18</v>
      </c>
      <c r="V165" s="39">
        <v>0</v>
      </c>
      <c r="W165" s="39">
        <f t="shared" si="18"/>
        <v>0</v>
      </c>
      <c r="X165" s="39">
        <v>0</v>
      </c>
      <c r="Y165" s="39">
        <f t="shared" si="19"/>
        <v>0</v>
      </c>
      <c r="Z165" s="39">
        <v>0</v>
      </c>
      <c r="AA165" s="38">
        <f t="shared" si="20"/>
        <v>0</v>
      </c>
      <c r="AR165" s="4" t="s">
        <v>65</v>
      </c>
      <c r="AT165" s="4" t="s">
        <v>51</v>
      </c>
      <c r="AU165" s="4" t="s">
        <v>31</v>
      </c>
      <c r="AY165" s="4" t="s">
        <v>48</v>
      </c>
      <c r="BE165" s="5">
        <f t="shared" si="21"/>
        <v>0</v>
      </c>
      <c r="BF165" s="5">
        <f t="shared" si="22"/>
        <v>0</v>
      </c>
      <c r="BG165" s="5">
        <f t="shared" si="23"/>
        <v>0</v>
      </c>
      <c r="BH165" s="5">
        <f t="shared" si="24"/>
        <v>0</v>
      </c>
      <c r="BI165" s="5">
        <f t="shared" si="25"/>
        <v>0</v>
      </c>
      <c r="BJ165" s="4" t="s">
        <v>30</v>
      </c>
      <c r="BK165" s="5">
        <f t="shared" si="26"/>
        <v>0</v>
      </c>
      <c r="BL165" s="4" t="s">
        <v>66</v>
      </c>
      <c r="BM165" s="4" t="s">
        <v>111</v>
      </c>
    </row>
    <row r="166" spans="2:65" s="30" customFormat="1" ht="16.5" customHeight="1" x14ac:dyDescent="0.3">
      <c r="B166" s="10"/>
      <c r="C166" s="56" t="s">
        <v>110</v>
      </c>
      <c r="D166" s="56" t="s">
        <v>51</v>
      </c>
      <c r="E166" s="55" t="s">
        <v>109</v>
      </c>
      <c r="F166" s="119" t="s">
        <v>108</v>
      </c>
      <c r="G166" s="119"/>
      <c r="H166" s="119"/>
      <c r="I166" s="119"/>
      <c r="J166" s="54" t="s">
        <v>68</v>
      </c>
      <c r="K166" s="53">
        <v>40</v>
      </c>
      <c r="L166" s="117"/>
      <c r="M166" s="117"/>
      <c r="N166" s="117"/>
      <c r="O166" s="113"/>
      <c r="P166" s="113"/>
      <c r="Q166" s="113"/>
      <c r="R166" s="37"/>
      <c r="T166" s="36" t="s">
        <v>1</v>
      </c>
      <c r="U166" s="40" t="s">
        <v>18</v>
      </c>
      <c r="V166" s="39">
        <v>0</v>
      </c>
      <c r="W166" s="39">
        <f t="shared" si="18"/>
        <v>0</v>
      </c>
      <c r="X166" s="39">
        <v>0</v>
      </c>
      <c r="Y166" s="39">
        <f t="shared" si="19"/>
        <v>0</v>
      </c>
      <c r="Z166" s="39">
        <v>0</v>
      </c>
      <c r="AA166" s="38">
        <f t="shared" si="20"/>
        <v>0</v>
      </c>
      <c r="AR166" s="4" t="s">
        <v>65</v>
      </c>
      <c r="AT166" s="4" t="s">
        <v>51</v>
      </c>
      <c r="AU166" s="4" t="s">
        <v>31</v>
      </c>
      <c r="AY166" s="4" t="s">
        <v>48</v>
      </c>
      <c r="BE166" s="5">
        <f t="shared" si="21"/>
        <v>0</v>
      </c>
      <c r="BF166" s="5">
        <f t="shared" si="22"/>
        <v>0</v>
      </c>
      <c r="BG166" s="5">
        <f t="shared" si="23"/>
        <v>0</v>
      </c>
      <c r="BH166" s="5">
        <f t="shared" si="24"/>
        <v>0</v>
      </c>
      <c r="BI166" s="5">
        <f t="shared" si="25"/>
        <v>0</v>
      </c>
      <c r="BJ166" s="4" t="s">
        <v>30</v>
      </c>
      <c r="BK166" s="5">
        <f t="shared" si="26"/>
        <v>0</v>
      </c>
      <c r="BL166" s="4" t="s">
        <v>66</v>
      </c>
      <c r="BM166" s="4" t="s">
        <v>107</v>
      </c>
    </row>
    <row r="167" spans="2:65" s="41" customFormat="1" ht="37.35" customHeight="1" x14ac:dyDescent="0.35">
      <c r="B167" s="51"/>
      <c r="C167" s="46"/>
      <c r="D167" s="52" t="s">
        <v>50</v>
      </c>
      <c r="E167" s="52"/>
      <c r="F167" s="52"/>
      <c r="G167" s="52"/>
      <c r="H167" s="52"/>
      <c r="I167" s="52"/>
      <c r="J167" s="52"/>
      <c r="K167" s="52"/>
      <c r="L167" s="52"/>
      <c r="M167" s="52"/>
      <c r="N167" s="124"/>
      <c r="O167" s="125"/>
      <c r="P167" s="125"/>
      <c r="Q167" s="125"/>
      <c r="R167" s="49"/>
      <c r="T167" s="48"/>
      <c r="U167" s="46"/>
      <c r="V167" s="46"/>
      <c r="W167" s="47">
        <f>W168</f>
        <v>59.168000000000013</v>
      </c>
      <c r="X167" s="46"/>
      <c r="Y167" s="47">
        <f>Y168</f>
        <v>0</v>
      </c>
      <c r="Z167" s="46"/>
      <c r="AA167" s="45">
        <f>AA168</f>
        <v>0</v>
      </c>
      <c r="AR167" s="43" t="s">
        <v>31</v>
      </c>
      <c r="AT167" s="44" t="s">
        <v>28</v>
      </c>
      <c r="AU167" s="44" t="s">
        <v>29</v>
      </c>
      <c r="AY167" s="43" t="s">
        <v>48</v>
      </c>
      <c r="BK167" s="42">
        <f>BK168</f>
        <v>0</v>
      </c>
    </row>
    <row r="168" spans="2:65" s="41" customFormat="1" ht="19.899999999999999" customHeight="1" x14ac:dyDescent="0.3">
      <c r="B168" s="51"/>
      <c r="C168" s="46"/>
      <c r="D168" s="50" t="s">
        <v>106</v>
      </c>
      <c r="E168" s="50"/>
      <c r="F168" s="50"/>
      <c r="G168" s="50"/>
      <c r="H168" s="50"/>
      <c r="I168" s="50"/>
      <c r="J168" s="50"/>
      <c r="K168" s="50"/>
      <c r="L168" s="50"/>
      <c r="M168" s="50"/>
      <c r="N168" s="115"/>
      <c r="O168" s="116"/>
      <c r="P168" s="116"/>
      <c r="Q168" s="116"/>
      <c r="R168" s="49"/>
      <c r="T168" s="48"/>
      <c r="U168" s="46"/>
      <c r="V168" s="46"/>
      <c r="W168" s="47">
        <f>SUM(W169:W177)</f>
        <v>59.168000000000013</v>
      </c>
      <c r="X168" s="46"/>
      <c r="Y168" s="47">
        <f>SUM(Y169:Y177)</f>
        <v>0</v>
      </c>
      <c r="Z168" s="46"/>
      <c r="AA168" s="45">
        <f>SUM(AA169:AA177)</f>
        <v>0</v>
      </c>
      <c r="AR168" s="43" t="s">
        <v>31</v>
      </c>
      <c r="AT168" s="44" t="s">
        <v>28</v>
      </c>
      <c r="AU168" s="44" t="s">
        <v>30</v>
      </c>
      <c r="AY168" s="43" t="s">
        <v>48</v>
      </c>
      <c r="BK168" s="42">
        <f>SUM(BK169:BK177)</f>
        <v>0</v>
      </c>
    </row>
    <row r="169" spans="2:65" s="30" customFormat="1" ht="25.5" customHeight="1" x14ac:dyDescent="0.3">
      <c r="B169" s="10"/>
      <c r="C169" s="9" t="s">
        <v>105</v>
      </c>
      <c r="D169" s="9" t="s">
        <v>57</v>
      </c>
      <c r="E169" s="8" t="s">
        <v>104</v>
      </c>
      <c r="F169" s="114" t="s">
        <v>103</v>
      </c>
      <c r="G169" s="114"/>
      <c r="H169" s="114"/>
      <c r="I169" s="114"/>
      <c r="J169" s="7" t="s">
        <v>60</v>
      </c>
      <c r="K169" s="6">
        <v>422</v>
      </c>
      <c r="L169" s="113"/>
      <c r="M169" s="113"/>
      <c r="N169" s="113"/>
      <c r="O169" s="113"/>
      <c r="P169" s="113"/>
      <c r="Q169" s="113"/>
      <c r="R169" s="37"/>
      <c r="T169" s="36" t="s">
        <v>1</v>
      </c>
      <c r="U169" s="40" t="s">
        <v>18</v>
      </c>
      <c r="V169" s="39">
        <v>4.5999999999999999E-2</v>
      </c>
      <c r="W169" s="39">
        <f t="shared" ref="W169:W177" si="27">V169*K169</f>
        <v>19.411999999999999</v>
      </c>
      <c r="X169" s="39">
        <v>0</v>
      </c>
      <c r="Y169" s="39">
        <f t="shared" ref="Y169:Y177" si="28">X169*K169</f>
        <v>0</v>
      </c>
      <c r="Z169" s="39">
        <v>0</v>
      </c>
      <c r="AA169" s="38">
        <f t="shared" ref="AA169:AA177" si="29">Z169*K169</f>
        <v>0</v>
      </c>
      <c r="AR169" s="4" t="s">
        <v>54</v>
      </c>
      <c r="AT169" s="4" t="s">
        <v>57</v>
      </c>
      <c r="AU169" s="4" t="s">
        <v>31</v>
      </c>
      <c r="AY169" s="4" t="s">
        <v>48</v>
      </c>
      <c r="BE169" s="5">
        <f t="shared" ref="BE169:BE177" si="30">IF(U169="základní",N169,0)</f>
        <v>0</v>
      </c>
      <c r="BF169" s="5">
        <f t="shared" ref="BF169:BF177" si="31">IF(U169="snížená",N169,0)</f>
        <v>0</v>
      </c>
      <c r="BG169" s="5">
        <f t="shared" ref="BG169:BG177" si="32">IF(U169="zákl. přenesená",N169,0)</f>
        <v>0</v>
      </c>
      <c r="BH169" s="5">
        <f t="shared" ref="BH169:BH177" si="33">IF(U169="sníž. přenesená",N169,0)</f>
        <v>0</v>
      </c>
      <c r="BI169" s="5">
        <f t="shared" ref="BI169:BI177" si="34">IF(U169="nulová",N169,0)</f>
        <v>0</v>
      </c>
      <c r="BJ169" s="4" t="s">
        <v>30</v>
      </c>
      <c r="BK169" s="5">
        <f t="shared" ref="BK169:BK177" si="35">ROUND(L169*K169,2)</f>
        <v>0</v>
      </c>
      <c r="BL169" s="4" t="s">
        <v>54</v>
      </c>
      <c r="BM169" s="4" t="s">
        <v>102</v>
      </c>
    </row>
    <row r="170" spans="2:65" s="30" customFormat="1" ht="25.5" customHeight="1" x14ac:dyDescent="0.3">
      <c r="B170" s="10"/>
      <c r="C170" s="9" t="s">
        <v>70</v>
      </c>
      <c r="D170" s="9" t="s">
        <v>57</v>
      </c>
      <c r="E170" s="8" t="s">
        <v>101</v>
      </c>
      <c r="F170" s="114" t="s">
        <v>100</v>
      </c>
      <c r="G170" s="114"/>
      <c r="H170" s="114"/>
      <c r="I170" s="114"/>
      <c r="J170" s="7" t="s">
        <v>60</v>
      </c>
      <c r="K170" s="6">
        <v>497</v>
      </c>
      <c r="L170" s="113"/>
      <c r="M170" s="113"/>
      <c r="N170" s="113"/>
      <c r="O170" s="113"/>
      <c r="P170" s="113"/>
      <c r="Q170" s="113"/>
      <c r="R170" s="37"/>
      <c r="T170" s="36" t="s">
        <v>1</v>
      </c>
      <c r="U170" s="40" t="s">
        <v>18</v>
      </c>
      <c r="V170" s="39">
        <v>4.5999999999999999E-2</v>
      </c>
      <c r="W170" s="39">
        <f t="shared" si="27"/>
        <v>22.861999999999998</v>
      </c>
      <c r="X170" s="39">
        <v>0</v>
      </c>
      <c r="Y170" s="39">
        <f t="shared" si="28"/>
        <v>0</v>
      </c>
      <c r="Z170" s="39">
        <v>0</v>
      </c>
      <c r="AA170" s="38">
        <f t="shared" si="29"/>
        <v>0</v>
      </c>
      <c r="AR170" s="4" t="s">
        <v>54</v>
      </c>
      <c r="AT170" s="4" t="s">
        <v>57</v>
      </c>
      <c r="AU170" s="4" t="s">
        <v>31</v>
      </c>
      <c r="AY170" s="4" t="s">
        <v>48</v>
      </c>
      <c r="BE170" s="5">
        <f t="shared" si="30"/>
        <v>0</v>
      </c>
      <c r="BF170" s="5">
        <f t="shared" si="31"/>
        <v>0</v>
      </c>
      <c r="BG170" s="5">
        <f t="shared" si="32"/>
        <v>0</v>
      </c>
      <c r="BH170" s="5">
        <f t="shared" si="33"/>
        <v>0</v>
      </c>
      <c r="BI170" s="5">
        <f t="shared" si="34"/>
        <v>0</v>
      </c>
      <c r="BJ170" s="4" t="s">
        <v>30</v>
      </c>
      <c r="BK170" s="5">
        <f t="shared" si="35"/>
        <v>0</v>
      </c>
      <c r="BL170" s="4" t="s">
        <v>54</v>
      </c>
      <c r="BM170" s="4" t="s">
        <v>99</v>
      </c>
    </row>
    <row r="171" spans="2:65" s="30" customFormat="1" ht="25.5" customHeight="1" x14ac:dyDescent="0.3">
      <c r="B171" s="10"/>
      <c r="C171" s="9" t="s">
        <v>98</v>
      </c>
      <c r="D171" s="9" t="s">
        <v>57</v>
      </c>
      <c r="E171" s="8" t="s">
        <v>97</v>
      </c>
      <c r="F171" s="114" t="s">
        <v>96</v>
      </c>
      <c r="G171" s="114"/>
      <c r="H171" s="114"/>
      <c r="I171" s="114"/>
      <c r="J171" s="7" t="s">
        <v>60</v>
      </c>
      <c r="K171" s="6">
        <v>16</v>
      </c>
      <c r="L171" s="113"/>
      <c r="M171" s="113"/>
      <c r="N171" s="113"/>
      <c r="O171" s="113"/>
      <c r="P171" s="113"/>
      <c r="Q171" s="113"/>
      <c r="R171" s="37"/>
      <c r="T171" s="36" t="s">
        <v>1</v>
      </c>
      <c r="U171" s="40" t="s">
        <v>18</v>
      </c>
      <c r="V171" s="39">
        <v>5.8000000000000003E-2</v>
      </c>
      <c r="W171" s="39">
        <f t="shared" si="27"/>
        <v>0.92800000000000005</v>
      </c>
      <c r="X171" s="39">
        <v>0</v>
      </c>
      <c r="Y171" s="39">
        <f t="shared" si="28"/>
        <v>0</v>
      </c>
      <c r="Z171" s="39">
        <v>0</v>
      </c>
      <c r="AA171" s="38">
        <f t="shared" si="29"/>
        <v>0</v>
      </c>
      <c r="AR171" s="4" t="s">
        <v>54</v>
      </c>
      <c r="AT171" s="4" t="s">
        <v>57</v>
      </c>
      <c r="AU171" s="4" t="s">
        <v>31</v>
      </c>
      <c r="AY171" s="4" t="s">
        <v>48</v>
      </c>
      <c r="BE171" s="5">
        <f t="shared" si="30"/>
        <v>0</v>
      </c>
      <c r="BF171" s="5">
        <f t="shared" si="31"/>
        <v>0</v>
      </c>
      <c r="BG171" s="5">
        <f t="shared" si="32"/>
        <v>0</v>
      </c>
      <c r="BH171" s="5">
        <f t="shared" si="33"/>
        <v>0</v>
      </c>
      <c r="BI171" s="5">
        <f t="shared" si="34"/>
        <v>0</v>
      </c>
      <c r="BJ171" s="4" t="s">
        <v>30</v>
      </c>
      <c r="BK171" s="5">
        <f t="shared" si="35"/>
        <v>0</v>
      </c>
      <c r="BL171" s="4" t="s">
        <v>54</v>
      </c>
      <c r="BM171" s="4" t="s">
        <v>95</v>
      </c>
    </row>
    <row r="172" spans="2:65" s="30" customFormat="1" ht="25.5" customHeight="1" x14ac:dyDescent="0.3">
      <c r="B172" s="10"/>
      <c r="C172" s="9" t="s">
        <v>94</v>
      </c>
      <c r="D172" s="9" t="s">
        <v>57</v>
      </c>
      <c r="E172" s="8" t="s">
        <v>93</v>
      </c>
      <c r="F172" s="114" t="s">
        <v>92</v>
      </c>
      <c r="G172" s="114"/>
      <c r="H172" s="114"/>
      <c r="I172" s="114"/>
      <c r="J172" s="7" t="s">
        <v>60</v>
      </c>
      <c r="K172" s="6">
        <v>25</v>
      </c>
      <c r="L172" s="113"/>
      <c r="M172" s="113"/>
      <c r="N172" s="113"/>
      <c r="O172" s="113"/>
      <c r="P172" s="113"/>
      <c r="Q172" s="113"/>
      <c r="R172" s="37"/>
      <c r="T172" s="36" t="s">
        <v>1</v>
      </c>
      <c r="U172" s="40" t="s">
        <v>18</v>
      </c>
      <c r="V172" s="39">
        <v>6.8000000000000005E-2</v>
      </c>
      <c r="W172" s="39">
        <f t="shared" si="27"/>
        <v>1.7000000000000002</v>
      </c>
      <c r="X172" s="39">
        <v>0</v>
      </c>
      <c r="Y172" s="39">
        <f t="shared" si="28"/>
        <v>0</v>
      </c>
      <c r="Z172" s="39">
        <v>0</v>
      </c>
      <c r="AA172" s="38">
        <f t="shared" si="29"/>
        <v>0</v>
      </c>
      <c r="AR172" s="4" t="s">
        <v>54</v>
      </c>
      <c r="AT172" s="4" t="s">
        <v>57</v>
      </c>
      <c r="AU172" s="4" t="s">
        <v>31</v>
      </c>
      <c r="AY172" s="4" t="s">
        <v>48</v>
      </c>
      <c r="BE172" s="5">
        <f t="shared" si="30"/>
        <v>0</v>
      </c>
      <c r="BF172" s="5">
        <f t="shared" si="31"/>
        <v>0</v>
      </c>
      <c r="BG172" s="5">
        <f t="shared" si="32"/>
        <v>0</v>
      </c>
      <c r="BH172" s="5">
        <f t="shared" si="33"/>
        <v>0</v>
      </c>
      <c r="BI172" s="5">
        <f t="shared" si="34"/>
        <v>0</v>
      </c>
      <c r="BJ172" s="4" t="s">
        <v>30</v>
      </c>
      <c r="BK172" s="5">
        <f t="shared" si="35"/>
        <v>0</v>
      </c>
      <c r="BL172" s="4" t="s">
        <v>54</v>
      </c>
      <c r="BM172" s="4" t="s">
        <v>91</v>
      </c>
    </row>
    <row r="173" spans="2:65" s="30" customFormat="1" ht="25.5" customHeight="1" x14ac:dyDescent="0.3">
      <c r="B173" s="10"/>
      <c r="C173" s="9" t="s">
        <v>90</v>
      </c>
      <c r="D173" s="9" t="s">
        <v>57</v>
      </c>
      <c r="E173" s="8" t="s">
        <v>89</v>
      </c>
      <c r="F173" s="114" t="s">
        <v>88</v>
      </c>
      <c r="G173" s="114"/>
      <c r="H173" s="114"/>
      <c r="I173" s="114"/>
      <c r="J173" s="7" t="s">
        <v>60</v>
      </c>
      <c r="K173" s="6">
        <v>1</v>
      </c>
      <c r="L173" s="113"/>
      <c r="M173" s="113"/>
      <c r="N173" s="113"/>
      <c r="O173" s="113"/>
      <c r="P173" s="113"/>
      <c r="Q173" s="113"/>
      <c r="R173" s="37"/>
      <c r="T173" s="36" t="s">
        <v>1</v>
      </c>
      <c r="U173" s="40" t="s">
        <v>18</v>
      </c>
      <c r="V173" s="39">
        <v>0.106</v>
      </c>
      <c r="W173" s="39">
        <f t="shared" si="27"/>
        <v>0.106</v>
      </c>
      <c r="X173" s="39">
        <v>0</v>
      </c>
      <c r="Y173" s="39">
        <f t="shared" si="28"/>
        <v>0</v>
      </c>
      <c r="Z173" s="39">
        <v>0</v>
      </c>
      <c r="AA173" s="38">
        <f t="shared" si="29"/>
        <v>0</v>
      </c>
      <c r="AR173" s="4" t="s">
        <v>54</v>
      </c>
      <c r="AT173" s="4" t="s">
        <v>57</v>
      </c>
      <c r="AU173" s="4" t="s">
        <v>31</v>
      </c>
      <c r="AY173" s="4" t="s">
        <v>48</v>
      </c>
      <c r="BE173" s="5">
        <f t="shared" si="30"/>
        <v>0</v>
      </c>
      <c r="BF173" s="5">
        <f t="shared" si="31"/>
        <v>0</v>
      </c>
      <c r="BG173" s="5">
        <f t="shared" si="32"/>
        <v>0</v>
      </c>
      <c r="BH173" s="5">
        <f t="shared" si="33"/>
        <v>0</v>
      </c>
      <c r="BI173" s="5">
        <f t="shared" si="34"/>
        <v>0</v>
      </c>
      <c r="BJ173" s="4" t="s">
        <v>30</v>
      </c>
      <c r="BK173" s="5">
        <f t="shared" si="35"/>
        <v>0</v>
      </c>
      <c r="BL173" s="4" t="s">
        <v>54</v>
      </c>
      <c r="BM173" s="4" t="s">
        <v>87</v>
      </c>
    </row>
    <row r="174" spans="2:65" s="30" customFormat="1" ht="25.5" customHeight="1" x14ac:dyDescent="0.3">
      <c r="B174" s="10"/>
      <c r="C174" s="9" t="s">
        <v>86</v>
      </c>
      <c r="D174" s="9" t="s">
        <v>57</v>
      </c>
      <c r="E174" s="8" t="s">
        <v>85</v>
      </c>
      <c r="F174" s="114" t="s">
        <v>84</v>
      </c>
      <c r="G174" s="114"/>
      <c r="H174" s="114"/>
      <c r="I174" s="114"/>
      <c r="J174" s="7" t="s">
        <v>60</v>
      </c>
      <c r="K174" s="6">
        <v>1</v>
      </c>
      <c r="L174" s="113"/>
      <c r="M174" s="113"/>
      <c r="N174" s="113"/>
      <c r="O174" s="113"/>
      <c r="P174" s="113"/>
      <c r="Q174" s="113"/>
      <c r="R174" s="37"/>
      <c r="T174" s="36" t="s">
        <v>1</v>
      </c>
      <c r="U174" s="40" t="s">
        <v>18</v>
      </c>
      <c r="V174" s="39">
        <v>0.17</v>
      </c>
      <c r="W174" s="39">
        <f t="shared" si="27"/>
        <v>0.17</v>
      </c>
      <c r="X174" s="39">
        <v>0</v>
      </c>
      <c r="Y174" s="39">
        <f t="shared" si="28"/>
        <v>0</v>
      </c>
      <c r="Z174" s="39">
        <v>0</v>
      </c>
      <c r="AA174" s="38">
        <f t="shared" si="29"/>
        <v>0</v>
      </c>
      <c r="AR174" s="4" t="s">
        <v>54</v>
      </c>
      <c r="AT174" s="4" t="s">
        <v>57</v>
      </c>
      <c r="AU174" s="4" t="s">
        <v>31</v>
      </c>
      <c r="AY174" s="4" t="s">
        <v>48</v>
      </c>
      <c r="BE174" s="5">
        <f t="shared" si="30"/>
        <v>0</v>
      </c>
      <c r="BF174" s="5">
        <f t="shared" si="31"/>
        <v>0</v>
      </c>
      <c r="BG174" s="5">
        <f t="shared" si="32"/>
        <v>0</v>
      </c>
      <c r="BH174" s="5">
        <f t="shared" si="33"/>
        <v>0</v>
      </c>
      <c r="BI174" s="5">
        <f t="shared" si="34"/>
        <v>0</v>
      </c>
      <c r="BJ174" s="4" t="s">
        <v>30</v>
      </c>
      <c r="BK174" s="5">
        <f t="shared" si="35"/>
        <v>0</v>
      </c>
      <c r="BL174" s="4" t="s">
        <v>54</v>
      </c>
      <c r="BM174" s="4" t="s">
        <v>83</v>
      </c>
    </row>
    <row r="175" spans="2:65" s="30" customFormat="1" ht="25.5" customHeight="1" x14ac:dyDescent="0.3">
      <c r="B175" s="10"/>
      <c r="C175" s="9" t="s">
        <v>82</v>
      </c>
      <c r="D175" s="9" t="s">
        <v>57</v>
      </c>
      <c r="E175" s="8" t="s">
        <v>81</v>
      </c>
      <c r="F175" s="114" t="s">
        <v>80</v>
      </c>
      <c r="G175" s="114"/>
      <c r="H175" s="114"/>
      <c r="I175" s="114"/>
      <c r="J175" s="7" t="s">
        <v>60</v>
      </c>
      <c r="K175" s="6">
        <v>199</v>
      </c>
      <c r="L175" s="113"/>
      <c r="M175" s="113"/>
      <c r="N175" s="113"/>
      <c r="O175" s="113"/>
      <c r="P175" s="113"/>
      <c r="Q175" s="113"/>
      <c r="R175" s="37"/>
      <c r="T175" s="36" t="s">
        <v>1</v>
      </c>
      <c r="U175" s="40" t="s">
        <v>18</v>
      </c>
      <c r="V175" s="39">
        <v>4.5999999999999999E-2</v>
      </c>
      <c r="W175" s="39">
        <f t="shared" si="27"/>
        <v>9.1539999999999999</v>
      </c>
      <c r="X175" s="39">
        <v>0</v>
      </c>
      <c r="Y175" s="39">
        <f t="shared" si="28"/>
        <v>0</v>
      </c>
      <c r="Z175" s="39">
        <v>0</v>
      </c>
      <c r="AA175" s="38">
        <f t="shared" si="29"/>
        <v>0</v>
      </c>
      <c r="AR175" s="4" t="s">
        <v>54</v>
      </c>
      <c r="AT175" s="4" t="s">
        <v>57</v>
      </c>
      <c r="AU175" s="4" t="s">
        <v>31</v>
      </c>
      <c r="AY175" s="4" t="s">
        <v>48</v>
      </c>
      <c r="BE175" s="5">
        <f t="shared" si="30"/>
        <v>0</v>
      </c>
      <c r="BF175" s="5">
        <f t="shared" si="31"/>
        <v>0</v>
      </c>
      <c r="BG175" s="5">
        <f t="shared" si="32"/>
        <v>0</v>
      </c>
      <c r="BH175" s="5">
        <f t="shared" si="33"/>
        <v>0</v>
      </c>
      <c r="BI175" s="5">
        <f t="shared" si="34"/>
        <v>0</v>
      </c>
      <c r="BJ175" s="4" t="s">
        <v>30</v>
      </c>
      <c r="BK175" s="5">
        <f t="shared" si="35"/>
        <v>0</v>
      </c>
      <c r="BL175" s="4" t="s">
        <v>54</v>
      </c>
      <c r="BM175" s="4" t="s">
        <v>79</v>
      </c>
    </row>
    <row r="176" spans="2:65" s="30" customFormat="1" ht="38.25" customHeight="1" x14ac:dyDescent="0.3">
      <c r="B176" s="10"/>
      <c r="C176" s="9" t="s">
        <v>78</v>
      </c>
      <c r="D176" s="9" t="s">
        <v>57</v>
      </c>
      <c r="E176" s="8" t="s">
        <v>77</v>
      </c>
      <c r="F176" s="114" t="s">
        <v>76</v>
      </c>
      <c r="G176" s="114"/>
      <c r="H176" s="114"/>
      <c r="I176" s="114"/>
      <c r="J176" s="7" t="s">
        <v>60</v>
      </c>
      <c r="K176" s="6">
        <v>36</v>
      </c>
      <c r="L176" s="113"/>
      <c r="M176" s="113"/>
      <c r="N176" s="113"/>
      <c r="O176" s="113"/>
      <c r="P176" s="113"/>
      <c r="Q176" s="113"/>
      <c r="R176" s="37"/>
      <c r="T176" s="36" t="s">
        <v>1</v>
      </c>
      <c r="U176" s="40" t="s">
        <v>18</v>
      </c>
      <c r="V176" s="39">
        <v>0.106</v>
      </c>
      <c r="W176" s="39">
        <f t="shared" si="27"/>
        <v>3.8159999999999998</v>
      </c>
      <c r="X176" s="39">
        <v>0</v>
      </c>
      <c r="Y176" s="39">
        <f t="shared" si="28"/>
        <v>0</v>
      </c>
      <c r="Z176" s="39">
        <v>0</v>
      </c>
      <c r="AA176" s="38">
        <f t="shared" si="29"/>
        <v>0</v>
      </c>
      <c r="AR176" s="4" t="s">
        <v>54</v>
      </c>
      <c r="AT176" s="4" t="s">
        <v>57</v>
      </c>
      <c r="AU176" s="4" t="s">
        <v>31</v>
      </c>
      <c r="AY176" s="4" t="s">
        <v>48</v>
      </c>
      <c r="BE176" s="5">
        <f t="shared" si="30"/>
        <v>0</v>
      </c>
      <c r="BF176" s="5">
        <f t="shared" si="31"/>
        <v>0</v>
      </c>
      <c r="BG176" s="5">
        <f t="shared" si="32"/>
        <v>0</v>
      </c>
      <c r="BH176" s="5">
        <f t="shared" si="33"/>
        <v>0</v>
      </c>
      <c r="BI176" s="5">
        <f t="shared" si="34"/>
        <v>0</v>
      </c>
      <c r="BJ176" s="4" t="s">
        <v>30</v>
      </c>
      <c r="BK176" s="5">
        <f t="shared" si="35"/>
        <v>0</v>
      </c>
      <c r="BL176" s="4" t="s">
        <v>54</v>
      </c>
      <c r="BM176" s="4" t="s">
        <v>75</v>
      </c>
    </row>
    <row r="177" spans="2:65" s="30" customFormat="1" ht="38.25" customHeight="1" x14ac:dyDescent="0.3">
      <c r="B177" s="10"/>
      <c r="C177" s="9" t="s">
        <v>74</v>
      </c>
      <c r="D177" s="9" t="s">
        <v>57</v>
      </c>
      <c r="E177" s="8" t="s">
        <v>73</v>
      </c>
      <c r="F177" s="114" t="s">
        <v>72</v>
      </c>
      <c r="G177" s="114"/>
      <c r="H177" s="114"/>
      <c r="I177" s="114"/>
      <c r="J177" s="7" t="s">
        <v>60</v>
      </c>
      <c r="K177" s="6">
        <v>15</v>
      </c>
      <c r="L177" s="113"/>
      <c r="M177" s="113"/>
      <c r="N177" s="113"/>
      <c r="O177" s="113"/>
      <c r="P177" s="113"/>
      <c r="Q177" s="113"/>
      <c r="R177" s="37"/>
      <c r="T177" s="36" t="s">
        <v>1</v>
      </c>
      <c r="U177" s="35" t="s">
        <v>18</v>
      </c>
      <c r="V177" s="34">
        <v>6.8000000000000005E-2</v>
      </c>
      <c r="W177" s="34">
        <f t="shared" si="27"/>
        <v>1.02</v>
      </c>
      <c r="X177" s="34">
        <v>0</v>
      </c>
      <c r="Y177" s="34">
        <f t="shared" si="28"/>
        <v>0</v>
      </c>
      <c r="Z177" s="34">
        <v>0</v>
      </c>
      <c r="AA177" s="33">
        <f t="shared" si="29"/>
        <v>0</v>
      </c>
      <c r="AR177" s="4" t="s">
        <v>54</v>
      </c>
      <c r="AT177" s="4" t="s">
        <v>57</v>
      </c>
      <c r="AU177" s="4" t="s">
        <v>31</v>
      </c>
      <c r="AY177" s="4" t="s">
        <v>48</v>
      </c>
      <c r="BE177" s="5">
        <f t="shared" si="30"/>
        <v>0</v>
      </c>
      <c r="BF177" s="5">
        <f t="shared" si="31"/>
        <v>0</v>
      </c>
      <c r="BG177" s="5">
        <f t="shared" si="32"/>
        <v>0</v>
      </c>
      <c r="BH177" s="5">
        <f t="shared" si="33"/>
        <v>0</v>
      </c>
      <c r="BI177" s="5">
        <f t="shared" si="34"/>
        <v>0</v>
      </c>
      <c r="BJ177" s="4" t="s">
        <v>30</v>
      </c>
      <c r="BK177" s="5">
        <f t="shared" si="35"/>
        <v>0</v>
      </c>
      <c r="BL177" s="4" t="s">
        <v>54</v>
      </c>
      <c r="BM177" s="4" t="s">
        <v>71</v>
      </c>
    </row>
    <row r="178" spans="2:65" s="30" customFormat="1" ht="6.95" customHeight="1" x14ac:dyDescent="0.3"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17"/>
    </row>
  </sheetData>
  <mergeCells count="219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F124:I124"/>
    <mergeCell ref="L124:M124"/>
    <mergeCell ref="N124:Q124"/>
    <mergeCell ref="N99:Q99"/>
    <mergeCell ref="L101:Q101"/>
    <mergeCell ref="C107:Q107"/>
    <mergeCell ref="F109:P109"/>
    <mergeCell ref="F110:P110"/>
    <mergeCell ref="M112:P112"/>
    <mergeCell ref="M114:Q114"/>
    <mergeCell ref="F121:I121"/>
    <mergeCell ref="L121:M121"/>
    <mergeCell ref="N121:Q121"/>
    <mergeCell ref="F123:I123"/>
    <mergeCell ref="L123:M123"/>
    <mergeCell ref="N123:Q123"/>
    <mergeCell ref="N120:Q120"/>
    <mergeCell ref="N122:Q122"/>
    <mergeCell ref="M115:Q115"/>
    <mergeCell ref="F117:I117"/>
    <mergeCell ref="L117:M117"/>
    <mergeCell ref="N117:Q117"/>
    <mergeCell ref="F136:I136"/>
    <mergeCell ref="L136:M136"/>
    <mergeCell ref="N136:Q136"/>
    <mergeCell ref="F125:I125"/>
    <mergeCell ref="L125:M125"/>
    <mergeCell ref="N125:Q125"/>
    <mergeCell ref="F127:I127"/>
    <mergeCell ref="L127:M127"/>
    <mergeCell ref="N127:Q127"/>
    <mergeCell ref="F128:I128"/>
    <mergeCell ref="L128:M128"/>
    <mergeCell ref="N126:Q126"/>
    <mergeCell ref="N129:Q129"/>
    <mergeCell ref="N128:Q128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L134:M134"/>
    <mergeCell ref="N134:Q134"/>
    <mergeCell ref="L132:M132"/>
    <mergeCell ref="N132:Q132"/>
    <mergeCell ref="F150:I150"/>
    <mergeCell ref="L150:M150"/>
    <mergeCell ref="N150:Q150"/>
    <mergeCell ref="F144:I144"/>
    <mergeCell ref="L144:M144"/>
    <mergeCell ref="N144:Q144"/>
    <mergeCell ref="F143:I143"/>
    <mergeCell ref="F137:I137"/>
    <mergeCell ref="L137:M137"/>
    <mergeCell ref="N137:Q137"/>
    <mergeCell ref="F138:I138"/>
    <mergeCell ref="L138:M138"/>
    <mergeCell ref="N139:Q139"/>
    <mergeCell ref="N138:Q138"/>
    <mergeCell ref="F140:I140"/>
    <mergeCell ref="L140:M140"/>
    <mergeCell ref="N140:Q140"/>
    <mergeCell ref="L143:M143"/>
    <mergeCell ref="L142:M142"/>
    <mergeCell ref="N142:Q142"/>
    <mergeCell ref="F148:I148"/>
    <mergeCell ref="L148:M148"/>
    <mergeCell ref="N148:Q148"/>
    <mergeCell ref="F141:I141"/>
    <mergeCell ref="L141:M141"/>
    <mergeCell ref="N141:Q141"/>
    <mergeCell ref="F142:I142"/>
    <mergeCell ref="N143:Q143"/>
    <mergeCell ref="F149:I149"/>
    <mergeCell ref="L149:M149"/>
    <mergeCell ref="N149:Q149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52:I152"/>
    <mergeCell ref="L152:M152"/>
    <mergeCell ref="N152:Q152"/>
    <mergeCell ref="F153:I153"/>
    <mergeCell ref="L153:M153"/>
    <mergeCell ref="N153:Q153"/>
    <mergeCell ref="L151:M151"/>
    <mergeCell ref="N151:Q151"/>
    <mergeCell ref="L166:M166"/>
    <mergeCell ref="N166:Q166"/>
    <mergeCell ref="F155:I155"/>
    <mergeCell ref="L155:M155"/>
    <mergeCell ref="N155:Q155"/>
    <mergeCell ref="F156:I156"/>
    <mergeCell ref="L156:M156"/>
    <mergeCell ref="F154:I154"/>
    <mergeCell ref="L154:M154"/>
    <mergeCell ref="N154:Q154"/>
    <mergeCell ref="F151:I151"/>
    <mergeCell ref="N167:Q167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N158:Q158"/>
    <mergeCell ref="F177:I177"/>
    <mergeCell ref="L177:M177"/>
    <mergeCell ref="N177:Q177"/>
    <mergeCell ref="N118:Q118"/>
    <mergeCell ref="N119:Q119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F161:I161"/>
    <mergeCell ref="L161:M161"/>
    <mergeCell ref="N161:Q161"/>
    <mergeCell ref="L174:M174"/>
    <mergeCell ref="N174:Q174"/>
    <mergeCell ref="L172:M172"/>
    <mergeCell ref="N172:Q172"/>
    <mergeCell ref="F169:I169"/>
    <mergeCell ref="L173:M173"/>
    <mergeCell ref="N173:Q173"/>
    <mergeCell ref="F174:I174"/>
    <mergeCell ref="N168:Q168"/>
    <mergeCell ref="L164:M164"/>
    <mergeCell ref="N164:Q164"/>
    <mergeCell ref="H1:K1"/>
    <mergeCell ref="S2:AC2"/>
    <mergeCell ref="F176:I176"/>
    <mergeCell ref="L176:M176"/>
    <mergeCell ref="N176:Q176"/>
    <mergeCell ref="L169:M169"/>
    <mergeCell ref="N169:Q169"/>
    <mergeCell ref="F162:I162"/>
    <mergeCell ref="L162:M162"/>
    <mergeCell ref="N162:Q162"/>
    <mergeCell ref="F163:I163"/>
    <mergeCell ref="L163:M163"/>
    <mergeCell ref="N163:Q163"/>
    <mergeCell ref="F164:I164"/>
    <mergeCell ref="F165:I165"/>
    <mergeCell ref="L165:M165"/>
    <mergeCell ref="N165:Q165"/>
    <mergeCell ref="F166:I166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8333330000000005" bottom="0.58333330000000005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D.1.4.e -Kuchyně</vt:lpstr>
      <vt:lpstr>'D.1.4.e -Kuchyně'!Názvy_tisku</vt:lpstr>
      <vt:lpstr>'D.1.4.e -Kuchyně'!Oblast_tisku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Hovorka</dc:creator>
  <cp:lastModifiedBy>Ondruš Jiří</cp:lastModifiedBy>
  <cp:lastPrinted>2018-05-23T16:07:02Z</cp:lastPrinted>
  <dcterms:created xsi:type="dcterms:W3CDTF">2018-05-08T18:55:50Z</dcterms:created>
  <dcterms:modified xsi:type="dcterms:W3CDTF">2018-06-11T06:20:47Z</dcterms:modified>
</cp:coreProperties>
</file>